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15" windowHeight="41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'Foglio1'!$A$1:$H$47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<sst xmlns="http://schemas.openxmlformats.org/spreadsheetml/2006/main" count="82" uniqueCount="82">
  <si>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          n. offerte in gara</t>
  </si>
  <si>
    <t xml:space="preserve">                                10% offerte in gara</t>
  </si>
  <si>
    <t xml:space="preserve">                       10% arr.to offerte in gara</t>
  </si>
  <si>
    <t xml:space="preserve">       n. offerte eliminate</t>
  </si>
  <si>
    <t>ribasso vincente:</t>
  </si>
  <si>
    <t>n.offerte dopo elim. ali</t>
  </si>
  <si>
    <t>diff minima da soglia:</t>
  </si>
  <si>
    <t>media offerte ammesse</t>
  </si>
  <si>
    <t>media scost.</t>
  </si>
  <si>
    <t>soglia di anomalia</t>
  </si>
  <si>
    <t xml:space="preserve">    IMPRESA</t>
  </si>
  <si>
    <t>OFFERTE</t>
  </si>
  <si>
    <t>OFF.TE AMMESSE</t>
  </si>
  <si>
    <t>scostamento</t>
  </si>
  <si>
    <t>OFF.TE ANOMALE &gt;</t>
  </si>
  <si>
    <t>Differenza offerte</t>
  </si>
  <si>
    <t>IN GARA</t>
  </si>
  <si>
    <t>DOPO ELIM. ALI</t>
  </si>
  <si>
    <t>offerte &gt; media</t>
  </si>
  <si>
    <t>&lt; della soglia</t>
  </si>
  <si>
    <t>10% OFFERTE MINORI</t>
  </si>
  <si>
    <t>10 % OFFERTE PIU' ALTE</t>
  </si>
  <si>
    <t>OFFERTE &gt; SOGLIA DI ANOMALIA</t>
  </si>
  <si>
    <t>EDILINVEST S.R.L.</t>
  </si>
  <si>
    <t>NIFIL APPALTI S.R.L.</t>
  </si>
  <si>
    <t>GENERAL IMPIANTI S.R.L.</t>
  </si>
  <si>
    <t>SABINO DICATALDO</t>
  </si>
  <si>
    <t>COSTIGLIOLA ANTONIO S.R.L.</t>
  </si>
  <si>
    <t>IMPRESA RAVELLI S.R.L.</t>
  </si>
  <si>
    <t>PIZZETTI COSTRUZIONI S.R.L.</t>
  </si>
  <si>
    <t>CO.GE.IM. S.R.L.</t>
  </si>
  <si>
    <t>VIOLA COSTRUZIONI S.R.L.</t>
  </si>
  <si>
    <t>COSTRUZIONI GENERALI S.R.L.</t>
  </si>
  <si>
    <t>ATI: CAPOGRUPPO S.G.A. S.R.L. LAVORI EDILI - EASY SERVICE S.R.L.</t>
  </si>
  <si>
    <t>VIVIANI IMPIANTI S.R.L.</t>
  </si>
  <si>
    <t>RUFFATO MARIO S.R.L.</t>
  </si>
  <si>
    <t>COOPERATIVA EDILE CANAVESANA - CO.E.CA.</t>
  </si>
  <si>
    <t>SAPA S.R.L.</t>
  </si>
  <si>
    <t>FENINI S.R.L.</t>
  </si>
  <si>
    <t>M.G. COSTRUZIONI EDILI S.R.L.</t>
  </si>
  <si>
    <t>SAPP SOCIETA' APPALTI PROGETTAZIONI S.R.L.</t>
  </si>
  <si>
    <t>QUADRIFOGLIO S.R.L. UNINOMINALE</t>
  </si>
  <si>
    <t>SRL COSTRUZIONI ALTOMONTE S.R.L.</t>
  </si>
  <si>
    <t>IMPRESA C.E.F.E.R. S.R.L.</t>
  </si>
  <si>
    <t>SELI MANUTENZIONI GENERALI S.R.L.</t>
  </si>
  <si>
    <t>ATI: CAPOGRUPPO SIVA S.R.L. MANUTENZIONI EDILI - TEICOS UE S.R.L.</t>
  </si>
  <si>
    <t>EDILMASTER S.R.L.</t>
  </si>
  <si>
    <t>SAMOA RESTAURI S.R.L.</t>
  </si>
  <si>
    <t>M.F.G. MONTAGGI E FORNITURE GENERALI S.R.L.</t>
  </si>
  <si>
    <t>ISOVIT S.R.L.</t>
  </si>
  <si>
    <t>SERVECO S.R.L.</t>
  </si>
  <si>
    <t>ATI: CAPOGRUPPO EDILSTRADE BUILDING S.P.A. - PROTEX ITALIA S.P.A.</t>
  </si>
  <si>
    <t>EDILGEN EDILIZIA E AMBIENTE</t>
  </si>
  <si>
    <t>ATI: CAPOGRUPPO IMPRESA FANTIN COSTRUZIONI EDILI S.P.A. - MS ISOLAMENTI S.P.A.</t>
  </si>
  <si>
    <t>ATI: CAPOGRUPPO I.M.G. S.R.L. - FIBRO SERVICE S.R.L.</t>
  </si>
  <si>
    <t>ATI: CAPOGRUPPO TECNICA RESTAURI S.R.L. - EUREKA S.R.L.</t>
  </si>
  <si>
    <t>ATI:CAPOGRUPPO MAC COSTRUZIONI S.R.L. UNIPERSONALE - IDEA S.R.L.</t>
  </si>
  <si>
    <t>ATI: CAPOGRUPPO IMPRESA FOTI S.R.L. – S.E. SERVIZI ECOLOGI S.R.L.</t>
  </si>
  <si>
    <t>ATI: CAPOGRUPPO ENERGAS S.R.L. - 4 C ECOSLUZIONI S.R.L. - AMBIENTE &amp; RICERCA S.R.L.</t>
  </si>
  <si>
    <t>ATI:  CAPOGRUPPO TECNO EDIL S.R.L. - ABONECO S.R.L.</t>
  </si>
  <si>
    <t>10% DI OFFERTE CON MAGGIOR RIBASSO</t>
  </si>
  <si>
    <t>OFFERTE SUPERIORI ALLA SOGLIA DI ANOMALIA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</si>
  <si>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</si>
  <si>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</si>
  <si>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</si>
  <si>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</si>
  <si>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</si>
  <si>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</si>
  <si>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</si>
  <si>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</si>
  <si>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</si>
  <si>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</si>
  <si>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</si>
  <si>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</si>
  <si>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</si>
  <si>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</si>
  <si>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</si>
  <si>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</si>
  <si>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</si>
  <si>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10% DI OFFERTE CON MINOR RIBASSO</t>
  </si>
  <si>
    <t xml:space="preserve">IMPRESA ESCLUSA </t>
  </si>
  <si>
    <t xml:space="preserve"> ID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</si>
</sst>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00"/>
    <numFmt numFmtId="172" formatCode="0.0%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0.00000000"/>
    <numFmt numFmtId="177" formatCode="0.0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70" fontId="0" fillId="0" borderId="0" xfId="0" applyNumberForma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170" fontId="1" fillId="0" borderId="0" xfId="48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1" fontId="0" fillId="0" borderId="10" xfId="0" applyNumberFormat="1" applyFill="1" applyBorder="1" applyAlignment="1">
      <alignment/>
    </xf>
    <xf numFmtId="175" fontId="0" fillId="0" borderId="0" xfId="44" applyNumberFormat="1" applyFont="1" applyAlignment="1" applyProtection="1">
      <alignment horizontal="left"/>
      <protection/>
    </xf>
    <xf numFmtId="171" fontId="1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 horizontal="centerContinuous"/>
    </xf>
    <xf numFmtId="171" fontId="1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71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170" fontId="1" fillId="0" borderId="10" xfId="48" applyNumberFormat="1" applyFont="1" applyBorder="1" applyAlignment="1">
      <alignment/>
    </xf>
    <xf numFmtId="0" fontId="1" fillId="0" borderId="10" xfId="0" applyFont="1" applyBorder="1" applyAlignment="1">
      <alignment/>
    </xf>
    <xf numFmtId="17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/>
    </xf>
    <xf numFmtId="171" fontId="8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171" fontId="11" fillId="34" borderId="14" xfId="0" applyNumberFormat="1" applyFont="1" applyFill="1" applyBorder="1" applyAlignment="1">
      <alignment horizontal="center" vertical="center"/>
    </xf>
    <xf numFmtId="171" fontId="11" fillId="34" borderId="15" xfId="0" applyNumberFormat="1" applyFont="1" applyFill="1" applyBorder="1" applyAlignment="1">
      <alignment horizontal="center" vertical="center"/>
    </xf>
    <xf numFmtId="171" fontId="11" fillId="34" borderId="16" xfId="0" applyNumberFormat="1" applyFont="1" applyFill="1" applyBorder="1" applyAlignment="1">
      <alignment horizontal="center" vertical="center"/>
    </xf>
    <xf numFmtId="171" fontId="11" fillId="13" borderId="14" xfId="0" applyNumberFormat="1" applyFont="1" applyFill="1" applyBorder="1" applyAlignment="1">
      <alignment horizontal="center" vertical="center"/>
    </xf>
    <xf numFmtId="171" fontId="11" fillId="13" borderId="15" xfId="0" applyNumberFormat="1" applyFont="1" applyFill="1" applyBorder="1" applyAlignment="1">
      <alignment horizontal="center" vertical="center"/>
    </xf>
    <xf numFmtId="171" fontId="11" fillId="13" borderId="16" xfId="0" applyNumberFormat="1" applyFont="1" applyFill="1" applyBorder="1" applyAlignment="1">
      <alignment horizontal="center" vertical="center"/>
    </xf>
    <xf numFmtId="171" fontId="11" fillId="33" borderId="14" xfId="0" applyNumberFormat="1" applyFont="1" applyFill="1" applyBorder="1" applyAlignment="1">
      <alignment horizontal="center" vertical="center"/>
    </xf>
    <xf numFmtId="171" fontId="11" fillId="33" borderId="15" xfId="0" applyNumberFormat="1" applyFont="1" applyFill="1" applyBorder="1" applyAlignment="1">
      <alignment horizontal="center" vertical="center"/>
    </xf>
    <xf numFmtId="171" fontId="11" fillId="33" borderId="16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25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1" fillId="13" borderId="26" xfId="0" applyFont="1" applyFill="1" applyBorder="1" applyAlignment="1">
      <alignment horizontal="left" vertical="center" wrapText="1"/>
    </xf>
    <xf numFmtId="0" fontId="1" fillId="13" borderId="1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vertical="top" wrapText="1"/>
    </xf>
    <xf numFmtId="0" fontId="12" fillId="35" borderId="28" xfId="0" applyFont="1" applyFill="1" applyBorder="1" applyAlignment="1">
      <alignment vertical="top" wrapText="1"/>
    </xf>
    <xf numFmtId="0" fontId="12" fillId="34" borderId="27" xfId="0" applyFont="1" applyFill="1" applyBorder="1" applyAlignment="1">
      <alignment vertical="top" wrapText="1"/>
    </xf>
    <xf numFmtId="0" fontId="12" fillId="34" borderId="28" xfId="0" applyFont="1" applyFill="1" applyBorder="1" applyAlignment="1">
      <alignment vertical="top" wrapText="1"/>
    </xf>
    <xf numFmtId="171" fontId="11" fillId="34" borderId="11" xfId="0" applyNumberFormat="1" applyFont="1" applyFill="1" applyBorder="1" applyAlignment="1">
      <alignment horizontal="center"/>
    </xf>
    <xf numFmtId="171" fontId="10" fillId="34" borderId="20" xfId="0" applyNumberFormat="1" applyFont="1" applyFill="1" applyBorder="1" applyAlignment="1">
      <alignment/>
    </xf>
    <xf numFmtId="171" fontId="0" fillId="34" borderId="20" xfId="48" applyNumberFormat="1" applyFill="1" applyBorder="1" applyAlignment="1">
      <alignment/>
    </xf>
    <xf numFmtId="171" fontId="4" fillId="34" borderId="20" xfId="0" applyNumberFormat="1" applyFont="1" applyFill="1" applyBorder="1" applyAlignment="1">
      <alignment/>
    </xf>
    <xf numFmtId="171" fontId="0" fillId="34" borderId="20" xfId="0" applyNumberFormat="1" applyFill="1" applyBorder="1" applyAlignment="1">
      <alignment/>
    </xf>
    <xf numFmtId="0" fontId="12" fillId="34" borderId="29" xfId="0" applyFont="1" applyFill="1" applyBorder="1" applyAlignment="1">
      <alignment vertical="top" wrapText="1"/>
    </xf>
    <xf numFmtId="0" fontId="12" fillId="34" borderId="30" xfId="0" applyFont="1" applyFill="1" applyBorder="1" applyAlignment="1">
      <alignment vertical="top" wrapText="1"/>
    </xf>
    <xf numFmtId="170" fontId="0" fillId="34" borderId="20" xfId="48" applyNumberForma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0" fillId="36" borderId="33" xfId="0" applyFill="1" applyBorder="1" applyAlignment="1">
      <alignment horizontal="center" vertical="top"/>
    </xf>
    <xf numFmtId="0" fontId="0" fillId="36" borderId="34" xfId="0" applyFill="1" applyBorder="1" applyAlignment="1">
      <alignment/>
    </xf>
    <xf numFmtId="0" fontId="1" fillId="36" borderId="35" xfId="0" applyFont="1" applyFill="1" applyBorder="1" applyAlignment="1">
      <alignment/>
    </xf>
    <xf numFmtId="0" fontId="47" fillId="33" borderId="29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170" fontId="0" fillId="34" borderId="36" xfId="0" applyNumberFormat="1" applyFill="1" applyBorder="1" applyAlignment="1">
      <alignment horizontal="center" vertical="center" wrapText="1"/>
    </xf>
    <xf numFmtId="170" fontId="0" fillId="33" borderId="0" xfId="0" applyNumberForma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vertical="top" wrapText="1"/>
    </xf>
    <xf numFmtId="0" fontId="47" fillId="37" borderId="29" xfId="0" applyFont="1" applyFill="1" applyBorder="1" applyAlignment="1">
      <alignment vertical="top" wrapText="1"/>
    </xf>
    <xf numFmtId="170" fontId="0" fillId="34" borderId="0" xfId="0" applyNumberForma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top"/>
    </xf>
    <xf numFmtId="0" fontId="1" fillId="0" borderId="20" xfId="0" applyFont="1" applyBorder="1" applyAlignment="1">
      <alignment/>
    </xf>
    <xf numFmtId="171" fontId="0" fillId="0" borderId="20" xfId="0" applyNumberFormat="1" applyFill="1" applyBorder="1" applyAlignment="1">
      <alignment/>
    </xf>
    <xf numFmtId="171" fontId="1" fillId="0" borderId="20" xfId="0" applyNumberFormat="1" applyFont="1" applyBorder="1" applyAlignment="1">
      <alignment horizontal="center"/>
    </xf>
    <xf numFmtId="171" fontId="8" fillId="0" borderId="20" xfId="48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171" fontId="11" fillId="34" borderId="12" xfId="0" applyNumberFormat="1" applyFont="1" applyFill="1" applyBorder="1" applyAlignment="1">
      <alignment horizontal="center"/>
    </xf>
    <xf numFmtId="171" fontId="10" fillId="34" borderId="10" xfId="0" applyNumberFormat="1" applyFont="1" applyFill="1" applyBorder="1" applyAlignment="1">
      <alignment/>
    </xf>
    <xf numFmtId="0" fontId="0" fillId="34" borderId="10" xfId="48" applyNumberFormat="1" applyFill="1" applyBorder="1" applyAlignment="1">
      <alignment/>
    </xf>
    <xf numFmtId="171" fontId="0" fillId="34" borderId="10" xfId="48" applyNumberFormat="1" applyFill="1" applyBorder="1" applyAlignment="1">
      <alignment/>
    </xf>
    <xf numFmtId="171" fontId="4" fillId="34" borderId="10" xfId="0" applyNumberFormat="1" applyFont="1" applyFill="1" applyBorder="1" applyAlignment="1">
      <alignment/>
    </xf>
    <xf numFmtId="171" fontId="0" fillId="34" borderId="10" xfId="0" applyNumberFormat="1" applyFill="1" applyBorder="1" applyAlignment="1">
      <alignment/>
    </xf>
    <xf numFmtId="170" fontId="0" fillId="34" borderId="39" xfId="0" applyNumberFormat="1" applyFill="1" applyBorder="1" applyAlignment="1">
      <alignment horizontal="center" vertical="center" wrapText="1"/>
    </xf>
    <xf numFmtId="170" fontId="0" fillId="34" borderId="18" xfId="0" applyNumberFormat="1" applyFill="1" applyBorder="1" applyAlignment="1">
      <alignment horizontal="center" vertical="center" wrapText="1"/>
    </xf>
    <xf numFmtId="170" fontId="0" fillId="34" borderId="40" xfId="0" applyNumberFormat="1" applyFill="1" applyBorder="1" applyAlignment="1">
      <alignment horizontal="center" vertical="center" wrapText="1"/>
    </xf>
    <xf numFmtId="170" fontId="0" fillId="34" borderId="38" xfId="0" applyNumberFormat="1" applyFill="1" applyBorder="1" applyAlignment="1">
      <alignment horizontal="center" vertical="center" wrapText="1"/>
    </xf>
    <xf numFmtId="170" fontId="0" fillId="34" borderId="41" xfId="0" applyNumberFormat="1" applyFill="1" applyBorder="1" applyAlignment="1">
      <alignment horizontal="center" vertical="center" wrapText="1"/>
    </xf>
    <xf numFmtId="170" fontId="0" fillId="34" borderId="22" xfId="0" applyNumberFormat="1" applyFill="1" applyBorder="1" applyAlignment="1">
      <alignment horizontal="center" vertical="center" wrapText="1"/>
    </xf>
    <xf numFmtId="170" fontId="0" fillId="34" borderId="30" xfId="0" applyNumberForma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vertical="top" wrapText="1"/>
    </xf>
    <xf numFmtId="170" fontId="0" fillId="33" borderId="18" xfId="0" applyNumberFormat="1" applyFill="1" applyBorder="1" applyAlignment="1">
      <alignment horizontal="center" vertical="center" wrapText="1"/>
    </xf>
    <xf numFmtId="170" fontId="0" fillId="33" borderId="40" xfId="0" applyNumberFormat="1" applyFill="1" applyBorder="1" applyAlignment="1">
      <alignment horizontal="center" vertical="center" wrapText="1"/>
    </xf>
    <xf numFmtId="170" fontId="0" fillId="33" borderId="38" xfId="0" applyNumberForma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vertical="top" wrapText="1"/>
    </xf>
    <xf numFmtId="170" fontId="0" fillId="35" borderId="42" xfId="0" applyNumberFormat="1" applyFont="1" applyFill="1" applyBorder="1" applyAlignment="1">
      <alignment horizontal="center"/>
    </xf>
    <xf numFmtId="170" fontId="0" fillId="35" borderId="28" xfId="0" applyNumberFormat="1" applyFont="1" applyFill="1" applyBorder="1" applyAlignment="1">
      <alignment horizontal="center"/>
    </xf>
    <xf numFmtId="49" fontId="0" fillId="37" borderId="43" xfId="0" applyNumberFormat="1" applyFont="1" applyFill="1" applyBorder="1" applyAlignment="1">
      <alignment horizontal="center" vertical="center"/>
    </xf>
    <xf numFmtId="49" fontId="0" fillId="37" borderId="44" xfId="0" applyNumberFormat="1" applyFon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11" xfId="0" applyNumberFormat="1" applyFont="1" applyFill="1" applyBorder="1" applyAlignment="1">
      <alignment horizontal="center" vertical="center"/>
    </xf>
    <xf numFmtId="49" fontId="0" fillId="37" borderId="15" xfId="0" applyNumberFormat="1" applyFont="1" applyFill="1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49" fontId="0" fillId="37" borderId="16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171" fontId="11" fillId="34" borderId="45" xfId="0" applyNumberFormat="1" applyFont="1" applyFill="1" applyBorder="1" applyAlignment="1">
      <alignment horizontal="center"/>
    </xf>
    <xf numFmtId="171" fontId="11" fillId="33" borderId="24" xfId="0" applyNumberFormat="1" applyFont="1" applyFill="1" applyBorder="1" applyAlignment="1">
      <alignment horizontal="center" vertical="center"/>
    </xf>
    <xf numFmtId="171" fontId="10" fillId="33" borderId="12" xfId="0" applyNumberFormat="1" applyFont="1" applyFill="1" applyBorder="1" applyAlignment="1">
      <alignment vertical="center"/>
    </xf>
    <xf numFmtId="170" fontId="0" fillId="33" borderId="12" xfId="48" applyNumberFormat="1" applyFill="1" applyBorder="1" applyAlignment="1">
      <alignment vertical="center"/>
    </xf>
    <xf numFmtId="171" fontId="0" fillId="33" borderId="12" xfId="48" applyNumberFormat="1" applyFill="1" applyBorder="1" applyAlignment="1">
      <alignment vertical="center"/>
    </xf>
    <xf numFmtId="171" fontId="4" fillId="33" borderId="12" xfId="0" applyNumberFormat="1" applyFont="1" applyFill="1" applyBorder="1" applyAlignment="1">
      <alignment vertical="center"/>
    </xf>
    <xf numFmtId="171" fontId="0" fillId="33" borderId="14" xfId="0" applyNumberFormat="1" applyFill="1" applyBorder="1" applyAlignment="1">
      <alignment vertical="center"/>
    </xf>
    <xf numFmtId="171" fontId="11" fillId="33" borderId="25" xfId="0" applyNumberFormat="1" applyFont="1" applyFill="1" applyBorder="1" applyAlignment="1">
      <alignment horizontal="center" vertical="center"/>
    </xf>
    <xf numFmtId="171" fontId="10" fillId="33" borderId="11" xfId="0" applyNumberFormat="1" applyFont="1" applyFill="1" applyBorder="1" applyAlignment="1">
      <alignment vertical="center"/>
    </xf>
    <xf numFmtId="170" fontId="0" fillId="33" borderId="11" xfId="48" applyNumberFormat="1" applyFill="1" applyBorder="1" applyAlignment="1">
      <alignment vertical="center"/>
    </xf>
    <xf numFmtId="171" fontId="0" fillId="33" borderId="11" xfId="48" applyNumberFormat="1" applyFill="1" applyBorder="1" applyAlignment="1">
      <alignment vertical="center"/>
    </xf>
    <xf numFmtId="171" fontId="4" fillId="33" borderId="11" xfId="0" applyNumberFormat="1" applyFont="1" applyFill="1" applyBorder="1" applyAlignment="1">
      <alignment vertical="center"/>
    </xf>
    <xf numFmtId="171" fontId="0" fillId="33" borderId="15" xfId="0" applyNumberFormat="1" applyFill="1" applyBorder="1" applyAlignment="1">
      <alignment vertical="center"/>
    </xf>
    <xf numFmtId="0" fontId="12" fillId="37" borderId="42" xfId="0" applyFont="1" applyFill="1" applyBorder="1" applyAlignment="1">
      <alignment vertical="top" wrapText="1"/>
    </xf>
    <xf numFmtId="0" fontId="12" fillId="37" borderId="22" xfId="0" applyFont="1" applyFill="1" applyBorder="1" applyAlignment="1">
      <alignment vertical="top" wrapText="1"/>
    </xf>
    <xf numFmtId="49" fontId="0" fillId="37" borderId="46" xfId="0" applyNumberFormat="1" applyFont="1" applyFill="1" applyBorder="1" applyAlignment="1">
      <alignment horizontal="center" vertical="center"/>
    </xf>
    <xf numFmtId="49" fontId="0" fillId="37" borderId="47" xfId="0" applyNumberFormat="1" applyFont="1" applyFill="1" applyBorder="1" applyAlignment="1">
      <alignment horizontal="center" vertical="center"/>
    </xf>
    <xf numFmtId="49" fontId="0" fillId="37" borderId="48" xfId="0" applyNumberFormat="1" applyFont="1" applyFill="1" applyBorder="1" applyAlignment="1">
      <alignment horizontal="center" vertical="center"/>
    </xf>
    <xf numFmtId="171" fontId="11" fillId="33" borderId="49" xfId="0" applyNumberFormat="1" applyFont="1" applyFill="1" applyBorder="1" applyAlignment="1">
      <alignment horizontal="center" vertical="center"/>
    </xf>
    <xf numFmtId="171" fontId="10" fillId="33" borderId="45" xfId="0" applyNumberFormat="1" applyFont="1" applyFill="1" applyBorder="1" applyAlignment="1">
      <alignment vertical="center"/>
    </xf>
    <xf numFmtId="170" fontId="0" fillId="33" borderId="45" xfId="48" applyNumberFormat="1" applyFill="1" applyBorder="1" applyAlignment="1">
      <alignment vertical="center"/>
    </xf>
    <xf numFmtId="171" fontId="0" fillId="33" borderId="45" xfId="48" applyNumberFormat="1" applyFill="1" applyBorder="1" applyAlignment="1">
      <alignment vertical="center"/>
    </xf>
    <xf numFmtId="171" fontId="4" fillId="33" borderId="45" xfId="0" applyNumberFormat="1" applyFont="1" applyFill="1" applyBorder="1" applyAlignment="1">
      <alignment vertical="center"/>
    </xf>
    <xf numFmtId="171" fontId="0" fillId="33" borderId="50" xfId="0" applyNumberFormat="1" applyFill="1" applyBorder="1" applyAlignment="1">
      <alignment vertical="center"/>
    </xf>
    <xf numFmtId="171" fontId="10" fillId="37" borderId="11" xfId="0" applyNumberFormat="1" applyFont="1" applyFill="1" applyBorder="1" applyAlignment="1">
      <alignment/>
    </xf>
    <xf numFmtId="170" fontId="0" fillId="37" borderId="11" xfId="48" applyNumberFormat="1" applyFill="1" applyBorder="1" applyAlignment="1">
      <alignment/>
    </xf>
    <xf numFmtId="171" fontId="0" fillId="37" borderId="11" xfId="48" applyNumberFormat="1" applyFill="1" applyBorder="1" applyAlignment="1">
      <alignment/>
    </xf>
    <xf numFmtId="171" fontId="4" fillId="37" borderId="11" xfId="0" applyNumberFormat="1" applyFont="1" applyFill="1" applyBorder="1" applyAlignment="1">
      <alignment/>
    </xf>
    <xf numFmtId="171" fontId="11" fillId="37" borderId="24" xfId="0" applyNumberFormat="1" applyFont="1" applyFill="1" applyBorder="1" applyAlignment="1">
      <alignment horizontal="center"/>
    </xf>
    <xf numFmtId="171" fontId="10" fillId="37" borderId="12" xfId="0" applyNumberFormat="1" applyFont="1" applyFill="1" applyBorder="1" applyAlignment="1">
      <alignment/>
    </xf>
    <xf numFmtId="170" fontId="0" fillId="37" borderId="12" xfId="48" applyNumberFormat="1" applyFill="1" applyBorder="1" applyAlignment="1">
      <alignment/>
    </xf>
    <xf numFmtId="171" fontId="0" fillId="37" borderId="12" xfId="48" applyNumberFormat="1" applyFill="1" applyBorder="1" applyAlignment="1">
      <alignment/>
    </xf>
    <xf numFmtId="171" fontId="4" fillId="37" borderId="12" xfId="0" applyNumberFormat="1" applyFont="1" applyFill="1" applyBorder="1" applyAlignment="1">
      <alignment/>
    </xf>
    <xf numFmtId="171" fontId="0" fillId="37" borderId="14" xfId="0" applyNumberFormat="1" applyFill="1" applyBorder="1" applyAlignment="1">
      <alignment/>
    </xf>
    <xf numFmtId="171" fontId="11" fillId="37" borderId="25" xfId="0" applyNumberFormat="1" applyFont="1" applyFill="1" applyBorder="1" applyAlignment="1">
      <alignment horizontal="center"/>
    </xf>
    <xf numFmtId="171" fontId="0" fillId="37" borderId="15" xfId="0" applyNumberFormat="1" applyFill="1" applyBorder="1" applyAlignment="1">
      <alignment/>
    </xf>
    <xf numFmtId="0" fontId="12" fillId="34" borderId="42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171" fontId="11" fillId="37" borderId="49" xfId="0" applyNumberFormat="1" applyFont="1" applyFill="1" applyBorder="1" applyAlignment="1">
      <alignment horizontal="center"/>
    </xf>
    <xf numFmtId="171" fontId="10" fillId="37" borderId="45" xfId="0" applyNumberFormat="1" applyFont="1" applyFill="1" applyBorder="1" applyAlignment="1">
      <alignment/>
    </xf>
    <xf numFmtId="170" fontId="0" fillId="37" borderId="45" xfId="48" applyNumberFormat="1" applyFill="1" applyBorder="1" applyAlignment="1">
      <alignment/>
    </xf>
    <xf numFmtId="171" fontId="0" fillId="37" borderId="45" xfId="48" applyNumberFormat="1" applyFill="1" applyBorder="1" applyAlignment="1">
      <alignment/>
    </xf>
    <xf numFmtId="171" fontId="4" fillId="37" borderId="45" xfId="0" applyNumberFormat="1" applyFont="1" applyFill="1" applyBorder="1" applyAlignment="1">
      <alignment/>
    </xf>
    <xf numFmtId="171" fontId="0" fillId="37" borderId="50" xfId="0" applyNumberFormat="1" applyFill="1" applyBorder="1" applyAlignment="1">
      <alignment/>
    </xf>
    <xf numFmtId="170" fontId="0" fillId="34" borderId="0" xfId="0" applyNumberFormat="1" applyFont="1" applyFill="1" applyBorder="1" applyAlignment="1">
      <alignment horizontal="center" vertical="center" wrapText="1"/>
    </xf>
    <xf numFmtId="171" fontId="11" fillId="35" borderId="41" xfId="0" applyNumberFormat="1" applyFont="1" applyFill="1" applyBorder="1" applyAlignment="1">
      <alignment horizontal="center"/>
    </xf>
    <xf numFmtId="171" fontId="11" fillId="34" borderId="51" xfId="0" applyNumberFormat="1" applyFont="1" applyFill="1" applyBorder="1" applyAlignment="1">
      <alignment horizontal="center"/>
    </xf>
    <xf numFmtId="171" fontId="11" fillId="34" borderId="52" xfId="0" applyNumberFormat="1" applyFont="1" applyFill="1" applyBorder="1" applyAlignment="1">
      <alignment horizontal="center"/>
    </xf>
    <xf numFmtId="171" fontId="11" fillId="34" borderId="53" xfId="0" applyNumberFormat="1" applyFont="1" applyFill="1" applyBorder="1" applyAlignment="1">
      <alignment horizontal="center"/>
    </xf>
    <xf numFmtId="171" fontId="0" fillId="35" borderId="21" xfId="0" applyNumberFormat="1" applyFont="1" applyFill="1" applyBorder="1" applyAlignment="1">
      <alignment/>
    </xf>
    <xf numFmtId="170" fontId="0" fillId="35" borderId="22" xfId="48" applyNumberFormat="1" applyFont="1" applyFill="1" applyBorder="1" applyAlignment="1">
      <alignment/>
    </xf>
    <xf numFmtId="171" fontId="0" fillId="35" borderId="22" xfId="48" applyNumberFormat="1" applyFont="1" applyFill="1" applyBorder="1" applyAlignment="1">
      <alignment/>
    </xf>
    <xf numFmtId="171" fontId="0" fillId="35" borderId="22" xfId="0" applyNumberFormat="1" applyFont="1" applyFill="1" applyBorder="1" applyAlignment="1">
      <alignment/>
    </xf>
    <xf numFmtId="171" fontId="0" fillId="35" borderId="30" xfId="0" applyNumberFormat="1" applyFont="1" applyFill="1" applyBorder="1" applyAlignment="1">
      <alignment/>
    </xf>
    <xf numFmtId="170" fontId="0" fillId="34" borderId="0" xfId="48" applyNumberFormat="1" applyFill="1" applyBorder="1" applyAlignment="1">
      <alignment/>
    </xf>
    <xf numFmtId="171" fontId="10" fillId="34" borderId="17" xfId="0" applyNumberFormat="1" applyFont="1" applyFill="1" applyBorder="1" applyAlignment="1">
      <alignment/>
    </xf>
    <xf numFmtId="170" fontId="0" fillId="34" borderId="18" xfId="48" applyNumberFormat="1" applyFill="1" applyBorder="1" applyAlignment="1">
      <alignment/>
    </xf>
    <xf numFmtId="171" fontId="10" fillId="34" borderId="19" xfId="0" applyNumberFormat="1" applyFont="1" applyFill="1" applyBorder="1" applyAlignment="1">
      <alignment/>
    </xf>
    <xf numFmtId="171" fontId="10" fillId="34" borderId="21" xfId="0" applyNumberFormat="1" applyFont="1" applyFill="1" applyBorder="1" applyAlignment="1">
      <alignment/>
    </xf>
    <xf numFmtId="170" fontId="0" fillId="34" borderId="22" xfId="48" applyNumberFormat="1" applyFill="1" applyBorder="1" applyAlignment="1">
      <alignment/>
    </xf>
    <xf numFmtId="171" fontId="10" fillId="34" borderId="36" xfId="0" applyNumberFormat="1" applyFont="1" applyFill="1" applyBorder="1" applyAlignment="1">
      <alignment/>
    </xf>
    <xf numFmtId="171" fontId="10" fillId="34" borderId="39" xfId="0" applyNumberFormat="1" applyFont="1" applyFill="1" applyBorder="1" applyAlignment="1">
      <alignment/>
    </xf>
    <xf numFmtId="171" fontId="0" fillId="34" borderId="54" xfId="0" applyNumberFormat="1" applyFill="1" applyBorder="1" applyAlignment="1">
      <alignment/>
    </xf>
    <xf numFmtId="171" fontId="0" fillId="34" borderId="55" xfId="0" applyNumberFormat="1" applyFill="1" applyBorder="1" applyAlignment="1">
      <alignment/>
    </xf>
    <xf numFmtId="171" fontId="10" fillId="34" borderId="41" xfId="0" applyNumberFormat="1" applyFont="1" applyFill="1" applyBorder="1" applyAlignment="1">
      <alignment/>
    </xf>
    <xf numFmtId="171" fontId="0" fillId="34" borderId="56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3.7109375" style="34" customWidth="1"/>
    <col min="2" max="2" width="52.8515625" style="0" customWidth="1"/>
    <col min="3" max="3" width="9.00390625" style="0" customWidth="1"/>
    <col min="4" max="4" width="17.28125" style="0" customWidth="1"/>
    <col min="5" max="5" width="14.7109375" style="0" hidden="1" customWidth="1"/>
    <col min="6" max="6" width="14.140625" style="18" customWidth="1"/>
    <col min="7" max="7" width="22.140625" style="0" customWidth="1"/>
    <col min="8" max="8" width="16.140625" style="0" customWidth="1"/>
    <col min="9" max="9" width="11.00390625" style="0" customWidth="1"/>
  </cols>
  <sheetData>
    <row r="1" spans="5:10" ht="12.75">
      <c r="E1" s="5"/>
      <c r="F1" s="14"/>
      <c r="G1" s="29" t="s">
        <v>0</v>
      </c>
      <c r="H1">
        <f>COUNT($C$11:$C$47)</f>
        <v>36</v>
      </c>
      <c r="I1" s="7"/>
      <c r="J1" s="5"/>
    </row>
    <row r="2" spans="2:10" ht="12.75">
      <c r="B2" s="22"/>
      <c r="E2" s="5"/>
      <c r="F2" s="31" t="s">
        <v>1</v>
      </c>
      <c r="G2" s="29"/>
      <c r="H2">
        <f>H1*0.1</f>
        <v>3.6</v>
      </c>
      <c r="I2" s="7"/>
      <c r="J2" s="5"/>
    </row>
    <row r="3" spans="2:10" ht="12.75">
      <c r="B3" s="1"/>
      <c r="E3" s="5"/>
      <c r="F3" s="31" t="s">
        <v>2</v>
      </c>
      <c r="G3" s="30"/>
      <c r="H3">
        <f>ROUNDUP(H2,0)</f>
        <v>4</v>
      </c>
      <c r="I3" s="7"/>
      <c r="J3" s="5"/>
    </row>
    <row r="4" spans="1:10" ht="12.75">
      <c r="A4" s="35"/>
      <c r="B4" s="2"/>
      <c r="D4" s="22"/>
      <c r="E4" s="5"/>
      <c r="F4" s="15"/>
      <c r="G4" s="29" t="s">
        <v>3</v>
      </c>
      <c r="H4">
        <f>2*H3</f>
        <v>8</v>
      </c>
      <c r="I4" s="7"/>
      <c r="J4" s="5"/>
    </row>
    <row r="5" spans="2:10" ht="15.75">
      <c r="B5" s="32" t="s">
        <v>4</v>
      </c>
      <c r="C5" s="25">
        <f>H8-C6</f>
        <v>29.381</v>
      </c>
      <c r="D5" s="22" t="str">
        <f>+IF(H1-H4=H5,"OK","ATTENZIONE! SORTEGGIO ALI")</f>
        <v>OK</v>
      </c>
      <c r="E5" s="2"/>
      <c r="F5" s="20"/>
      <c r="G5" s="2" t="s">
        <v>5</v>
      </c>
      <c r="H5" s="19">
        <f>COUNT($D$11:$D$47)</f>
        <v>28</v>
      </c>
      <c r="I5" s="4"/>
      <c r="J5" s="3"/>
    </row>
    <row r="6" spans="2:10" ht="12.75">
      <c r="B6" s="2" t="s">
        <v>6</v>
      </c>
      <c r="C6" s="21">
        <f>MIN($H$11:$H$47)</f>
        <v>0.07649999999999935</v>
      </c>
      <c r="D6" s="26"/>
      <c r="E6" s="4"/>
      <c r="F6" s="25"/>
      <c r="G6" s="2" t="s">
        <v>7</v>
      </c>
      <c r="H6" s="13">
        <f>AVERAGE($D$11:$D$47)</f>
        <v>28.319821428571426</v>
      </c>
      <c r="I6" s="7"/>
      <c r="J6" s="5"/>
    </row>
    <row r="7" spans="2:10" ht="12.75">
      <c r="B7" s="11"/>
      <c r="C7" s="11"/>
      <c r="D7" s="2"/>
      <c r="E7" s="2"/>
      <c r="F7" s="21"/>
      <c r="G7" s="2" t="s">
        <v>8</v>
      </c>
      <c r="H7" s="13">
        <f>AVERAGE($F$11:$F$47)</f>
        <v>1.1376785714285733</v>
      </c>
      <c r="I7" s="8"/>
      <c r="J7" s="5"/>
    </row>
    <row r="8" spans="2:10" ht="13.5" thickBot="1">
      <c r="B8" s="11"/>
      <c r="C8" s="11"/>
      <c r="E8" s="11"/>
      <c r="F8" s="16"/>
      <c r="G8" s="27" t="s">
        <v>9</v>
      </c>
      <c r="H8" s="28">
        <f>H6+H7</f>
        <v>29.4575</v>
      </c>
      <c r="I8" s="9"/>
      <c r="J8" s="6"/>
    </row>
    <row r="9" spans="1:10" ht="12.75">
      <c r="A9" s="109" t="s">
        <v>81</v>
      </c>
      <c r="B9" s="97" t="s">
        <v>10</v>
      </c>
      <c r="C9" s="98" t="s">
        <v>11</v>
      </c>
      <c r="D9" s="24" t="s">
        <v>12</v>
      </c>
      <c r="E9" s="12"/>
      <c r="F9" s="17" t="s">
        <v>13</v>
      </c>
      <c r="G9" s="33" t="s">
        <v>14</v>
      </c>
      <c r="H9" s="23" t="s">
        <v>15</v>
      </c>
      <c r="I9" s="10"/>
      <c r="J9" s="10"/>
    </row>
    <row r="10" spans="1:10" ht="13.5" thickBot="1">
      <c r="A10" s="99"/>
      <c r="B10" s="100"/>
      <c r="C10" s="101" t="s">
        <v>16</v>
      </c>
      <c r="D10" s="110" t="s">
        <v>17</v>
      </c>
      <c r="E10" s="111"/>
      <c r="F10" s="112" t="s">
        <v>18</v>
      </c>
      <c r="G10" s="113">
        <f>H8</f>
        <v>29.4575</v>
      </c>
      <c r="H10" s="114" t="s">
        <v>19</v>
      </c>
      <c r="I10" s="10"/>
      <c r="J10" s="10"/>
    </row>
    <row r="11" spans="1:12" ht="13.5" thickBot="1">
      <c r="A11" s="87">
        <v>10</v>
      </c>
      <c r="B11" s="88" t="s">
        <v>32</v>
      </c>
      <c r="C11" s="115">
        <v>30.974</v>
      </c>
      <c r="D11" s="116" t="str">
        <f>IF(C11&lt;=SMALL($C$11:$C$47,$H$3)," ",IF(C11&gt;=LARGE($C$11:$C$47,$H$3)," ",C11))</f>
        <v> </v>
      </c>
      <c r="E11" s="117"/>
      <c r="F11" s="118" t="str">
        <f aca="true" t="shared" si="0" ref="F11:F47">IF(D11=" "," ",IF(D11&gt;$H$6,D11-$H$6," "))</f>
        <v> </v>
      </c>
      <c r="G11" s="119" t="str">
        <f aca="true" t="shared" si="1" ref="G11:G47">IF(D11&gt;$H$8,D11," ")</f>
        <v> </v>
      </c>
      <c r="H11" s="120" t="str">
        <f aca="true" t="shared" si="2" ref="H11:H47">IF(D11&lt;$H$8,$H$8-D11," ")</f>
        <v> </v>
      </c>
      <c r="I11" s="121" t="s">
        <v>60</v>
      </c>
      <c r="J11" s="122"/>
      <c r="K11" s="122"/>
      <c r="L11" s="123"/>
    </row>
    <row r="12" spans="1:12" ht="13.5" thickBot="1">
      <c r="A12" s="94">
        <v>32</v>
      </c>
      <c r="B12" s="95" t="s">
        <v>54</v>
      </c>
      <c r="C12" s="89">
        <v>30.366</v>
      </c>
      <c r="D12" s="90" t="str">
        <f>IF(C12&lt;=SMALL($C$11:$C$47,$H$3)," ",IF(C12&gt;=LARGE($C$11:$C$47,$H$3)," ",C12))</f>
        <v> </v>
      </c>
      <c r="E12" s="96"/>
      <c r="F12" s="91" t="str">
        <f t="shared" si="0"/>
        <v> </v>
      </c>
      <c r="G12" s="92" t="str">
        <f t="shared" si="1"/>
        <v> </v>
      </c>
      <c r="H12" s="93" t="str">
        <f t="shared" si="2"/>
        <v> </v>
      </c>
      <c r="I12" s="104"/>
      <c r="J12" s="108"/>
      <c r="K12" s="108"/>
      <c r="L12" s="124"/>
    </row>
    <row r="13" spans="1:12" ht="13.5" thickBot="1">
      <c r="A13" s="94">
        <v>27</v>
      </c>
      <c r="B13" s="95" t="s">
        <v>49</v>
      </c>
      <c r="C13" s="89">
        <v>30.086</v>
      </c>
      <c r="D13" s="90" t="str">
        <f>IF(C13&lt;=SMALL($C$11:$C$47,$H$3)," ",IF(C13&gt;=LARGE($C$11:$C$47,$H$3)," ",C13))</f>
        <v> </v>
      </c>
      <c r="E13" s="96"/>
      <c r="F13" s="91" t="str">
        <f t="shared" si="0"/>
        <v> </v>
      </c>
      <c r="G13" s="92" t="str">
        <f t="shared" si="1"/>
        <v> </v>
      </c>
      <c r="H13" s="93" t="str">
        <f t="shared" si="2"/>
        <v> </v>
      </c>
      <c r="I13" s="104"/>
      <c r="J13" s="108"/>
      <c r="K13" s="108"/>
      <c r="L13" s="124"/>
    </row>
    <row r="14" spans="1:12" ht="13.5" thickBot="1">
      <c r="A14" s="94">
        <v>20</v>
      </c>
      <c r="B14" s="95" t="s">
        <v>42</v>
      </c>
      <c r="C14" s="145">
        <v>30.076</v>
      </c>
      <c r="D14" s="90" t="str">
        <f>IF(C14&lt;=SMALL($C$11:$C$47,$H$3)," ",IF(C14&gt;=LARGE($C$11:$C$47,$H$3)," ",C14))</f>
        <v> </v>
      </c>
      <c r="E14" s="96"/>
      <c r="F14" s="91" t="str">
        <f t="shared" si="0"/>
        <v> </v>
      </c>
      <c r="G14" s="92" t="str">
        <f t="shared" si="1"/>
        <v> </v>
      </c>
      <c r="H14" s="93" t="str">
        <f t="shared" si="2"/>
        <v> </v>
      </c>
      <c r="I14" s="125"/>
      <c r="J14" s="126"/>
      <c r="K14" s="126"/>
      <c r="L14" s="127"/>
    </row>
    <row r="15" spans="1:12" ht="15" customHeight="1" thickBot="1">
      <c r="A15" s="128">
        <v>3</v>
      </c>
      <c r="B15" s="143" t="s">
        <v>25</v>
      </c>
      <c r="C15" s="146">
        <v>30.051</v>
      </c>
      <c r="D15" s="147">
        <f>IF(C15&lt;=SMALL($C$11:$C$47,$H$3)," ",IF(C15&gt;=LARGE($C$11:$C$47,$H$3)," ",C15))</f>
        <v>30.051</v>
      </c>
      <c r="E15" s="148"/>
      <c r="F15" s="149">
        <f t="shared" si="0"/>
        <v>1.731178571428572</v>
      </c>
      <c r="G15" s="150">
        <f t="shared" si="1"/>
        <v>30.051</v>
      </c>
      <c r="H15" s="151" t="str">
        <f t="shared" si="2"/>
        <v> </v>
      </c>
      <c r="I15" s="129" t="s">
        <v>61</v>
      </c>
      <c r="J15" s="129"/>
      <c r="K15" s="129"/>
      <c r="L15" s="130"/>
    </row>
    <row r="16" spans="1:12" ht="13.5" thickBot="1">
      <c r="A16" s="103">
        <v>4</v>
      </c>
      <c r="B16" s="144" t="s">
        <v>26</v>
      </c>
      <c r="C16" s="152">
        <v>30.017</v>
      </c>
      <c r="D16" s="153">
        <f>IF(C16&lt;=SMALL($C$11:$C$47,$H$3)," ",IF(C16&gt;=LARGE($C$11:$C$47,$H$3)," ",C16))</f>
        <v>30.017</v>
      </c>
      <c r="E16" s="154"/>
      <c r="F16" s="155">
        <f t="shared" si="0"/>
        <v>1.697178571428573</v>
      </c>
      <c r="G16" s="156">
        <f t="shared" si="1"/>
        <v>30.017</v>
      </c>
      <c r="H16" s="157" t="str">
        <f t="shared" si="2"/>
        <v> </v>
      </c>
      <c r="I16" s="105"/>
      <c r="J16" s="105"/>
      <c r="K16" s="105"/>
      <c r="L16" s="131"/>
    </row>
    <row r="17" spans="1:12" ht="13.5" thickBot="1">
      <c r="A17" s="103">
        <v>11</v>
      </c>
      <c r="B17" s="144" t="s">
        <v>33</v>
      </c>
      <c r="C17" s="152">
        <v>30.011</v>
      </c>
      <c r="D17" s="153">
        <f>IF(C17&lt;=SMALL($C$11:$C$47,$H$3)," ",IF(C17&gt;=LARGE($C$11:$C$47,$H$3)," ",C17))</f>
        <v>30.011</v>
      </c>
      <c r="E17" s="154"/>
      <c r="F17" s="155">
        <f t="shared" si="0"/>
        <v>1.6911785714285728</v>
      </c>
      <c r="G17" s="156">
        <f t="shared" si="1"/>
        <v>30.011</v>
      </c>
      <c r="H17" s="157" t="str">
        <f t="shared" si="2"/>
        <v> </v>
      </c>
      <c r="I17" s="105"/>
      <c r="J17" s="105"/>
      <c r="K17" s="105"/>
      <c r="L17" s="131"/>
    </row>
    <row r="18" spans="1:12" ht="26.25" thickBot="1">
      <c r="A18" s="102">
        <v>23</v>
      </c>
      <c r="B18" s="144" t="s">
        <v>45</v>
      </c>
      <c r="C18" s="152">
        <v>29.988</v>
      </c>
      <c r="D18" s="153">
        <f>IF(C18&lt;=SMALL($C$11:$C$47,$H$3)," ",IF(C18&gt;=LARGE($C$11:$C$47,$H$3)," ",C18))</f>
        <v>29.988</v>
      </c>
      <c r="E18" s="154"/>
      <c r="F18" s="155">
        <f t="shared" si="0"/>
        <v>1.668178571428573</v>
      </c>
      <c r="G18" s="156">
        <f t="shared" si="1"/>
        <v>29.988</v>
      </c>
      <c r="H18" s="157" t="str">
        <f t="shared" si="2"/>
        <v> </v>
      </c>
      <c r="I18" s="105"/>
      <c r="J18" s="105"/>
      <c r="K18" s="105"/>
      <c r="L18" s="131"/>
    </row>
    <row r="19" spans="1:12" ht="13.5" thickBot="1">
      <c r="A19" s="103">
        <v>37</v>
      </c>
      <c r="B19" s="144" t="s">
        <v>59</v>
      </c>
      <c r="C19" s="152">
        <v>29.972</v>
      </c>
      <c r="D19" s="153">
        <f>IF(C19&lt;=SMALL($C$11:$C$47,$H$3)," ",IF(C19&gt;=LARGE($C$11:$C$47,$H$3)," ",C19))</f>
        <v>29.972</v>
      </c>
      <c r="E19" s="154"/>
      <c r="F19" s="155">
        <f t="shared" si="0"/>
        <v>1.6521785714285748</v>
      </c>
      <c r="G19" s="156">
        <f t="shared" si="1"/>
        <v>29.972</v>
      </c>
      <c r="H19" s="157" t="str">
        <f t="shared" si="2"/>
        <v> </v>
      </c>
      <c r="I19" s="105"/>
      <c r="J19" s="105"/>
      <c r="K19" s="105"/>
      <c r="L19" s="131"/>
    </row>
    <row r="20" spans="1:12" ht="26.25" thickBot="1">
      <c r="A20" s="103">
        <v>29</v>
      </c>
      <c r="B20" s="144" t="s">
        <v>51</v>
      </c>
      <c r="C20" s="152">
        <v>29.968</v>
      </c>
      <c r="D20" s="153">
        <f>IF(C20&lt;=SMALL($C$11:$C$47,$H$3)," ",IF(C20&gt;=LARGE($C$11:$C$47,$H$3)," ",C20))</f>
        <v>29.968</v>
      </c>
      <c r="E20" s="154"/>
      <c r="F20" s="155">
        <f t="shared" si="0"/>
        <v>1.6481785714285735</v>
      </c>
      <c r="G20" s="156">
        <f t="shared" si="1"/>
        <v>29.968</v>
      </c>
      <c r="H20" s="157" t="str">
        <f t="shared" si="2"/>
        <v> </v>
      </c>
      <c r="I20" s="105"/>
      <c r="J20" s="105"/>
      <c r="K20" s="105"/>
      <c r="L20" s="131"/>
    </row>
    <row r="21" spans="1:12" ht="13.5" thickBot="1">
      <c r="A21" s="103">
        <v>19</v>
      </c>
      <c r="B21" s="144" t="s">
        <v>41</v>
      </c>
      <c r="C21" s="152">
        <v>29.963</v>
      </c>
      <c r="D21" s="153">
        <f>IF(C21&lt;=SMALL($C$11:$C$47,$H$3)," ",IF(C21&gt;=LARGE($C$11:$C$47,$H$3)," ",C21))</f>
        <v>29.963</v>
      </c>
      <c r="E21" s="154"/>
      <c r="F21" s="155">
        <f t="shared" si="0"/>
        <v>1.6431785714285745</v>
      </c>
      <c r="G21" s="156">
        <f t="shared" si="1"/>
        <v>29.963</v>
      </c>
      <c r="H21" s="157" t="str">
        <f t="shared" si="2"/>
        <v> </v>
      </c>
      <c r="I21" s="105"/>
      <c r="J21" s="105"/>
      <c r="K21" s="105"/>
      <c r="L21" s="131"/>
    </row>
    <row r="22" spans="1:12" ht="13.5" thickBot="1">
      <c r="A22" s="103">
        <v>18</v>
      </c>
      <c r="B22" s="144" t="s">
        <v>40</v>
      </c>
      <c r="C22" s="152">
        <v>29.949</v>
      </c>
      <c r="D22" s="153">
        <f>IF(C22&lt;=SMALL($C$11:$C$47,$H$3)," ",IF(C22&gt;=LARGE($C$11:$C$47,$H$3)," ",C22))</f>
        <v>29.949</v>
      </c>
      <c r="E22" s="154"/>
      <c r="F22" s="155">
        <f t="shared" si="0"/>
        <v>1.6291785714285751</v>
      </c>
      <c r="G22" s="156">
        <f t="shared" si="1"/>
        <v>29.949</v>
      </c>
      <c r="H22" s="157" t="str">
        <f t="shared" si="2"/>
        <v> </v>
      </c>
      <c r="I22" s="105"/>
      <c r="J22" s="105"/>
      <c r="K22" s="105"/>
      <c r="L22" s="131"/>
    </row>
    <row r="23" spans="1:12" ht="13.5" thickBot="1">
      <c r="A23" s="103">
        <v>33</v>
      </c>
      <c r="B23" s="144" t="s">
        <v>55</v>
      </c>
      <c r="C23" s="152">
        <v>29.941</v>
      </c>
      <c r="D23" s="153">
        <f>IF(C23&lt;=SMALL($C$11:$C$47,$H$3)," ",IF(C23&gt;=LARGE($C$11:$C$47,$H$3)," ",C23))</f>
        <v>29.941</v>
      </c>
      <c r="E23" s="154"/>
      <c r="F23" s="155">
        <f t="shared" si="0"/>
        <v>1.6211785714285725</v>
      </c>
      <c r="G23" s="156">
        <f t="shared" si="1"/>
        <v>29.941</v>
      </c>
      <c r="H23" s="157" t="str">
        <f t="shared" si="2"/>
        <v> </v>
      </c>
      <c r="I23" s="105"/>
      <c r="J23" s="105"/>
      <c r="K23" s="105"/>
      <c r="L23" s="131"/>
    </row>
    <row r="24" spans="1:12" ht="13.5" thickBot="1">
      <c r="A24" s="103">
        <v>17</v>
      </c>
      <c r="B24" s="144" t="s">
        <v>39</v>
      </c>
      <c r="C24" s="152">
        <v>29.816</v>
      </c>
      <c r="D24" s="153">
        <f>IF(C24&lt;=SMALL($C$11:$C$47,$H$3)," ",IF(C24&gt;=LARGE($C$11:$C$47,$H$3)," ",C24))</f>
        <v>29.816</v>
      </c>
      <c r="E24" s="154"/>
      <c r="F24" s="155">
        <f t="shared" si="0"/>
        <v>1.4961785714285725</v>
      </c>
      <c r="G24" s="156">
        <f t="shared" si="1"/>
        <v>29.816</v>
      </c>
      <c r="H24" s="157" t="str">
        <f t="shared" si="2"/>
        <v> </v>
      </c>
      <c r="I24" s="105"/>
      <c r="J24" s="105"/>
      <c r="K24" s="105"/>
      <c r="L24" s="131"/>
    </row>
    <row r="25" spans="1:12" ht="13.5" thickBot="1">
      <c r="A25" s="103">
        <v>8</v>
      </c>
      <c r="B25" s="144" t="s">
        <v>30</v>
      </c>
      <c r="C25" s="163">
        <v>29.465</v>
      </c>
      <c r="D25" s="164">
        <f>IF(C25&lt;=SMALL($C$11:$C$47,$H$3)," ",IF(C25&gt;=LARGE($C$11:$C$47,$H$3)," ",C25))</f>
        <v>29.465</v>
      </c>
      <c r="E25" s="165"/>
      <c r="F25" s="166">
        <f t="shared" si="0"/>
        <v>1.1451785714285734</v>
      </c>
      <c r="G25" s="167">
        <f t="shared" si="1"/>
        <v>29.465</v>
      </c>
      <c r="H25" s="168" t="str">
        <f t="shared" si="2"/>
        <v> </v>
      </c>
      <c r="I25" s="105"/>
      <c r="J25" s="105"/>
      <c r="K25" s="105"/>
      <c r="L25" s="131"/>
    </row>
    <row r="26" spans="1:12" ht="13.5" thickBot="1">
      <c r="A26" s="132">
        <v>25</v>
      </c>
      <c r="B26" s="158" t="s">
        <v>47</v>
      </c>
      <c r="C26" s="173">
        <v>29.381</v>
      </c>
      <c r="D26" s="174">
        <f>IF(C26&lt;=SMALL($C$11:$C$47,$H$3)," ",IF(C26&gt;=LARGE($C$11:$C$47,$H$3)," ",C26))</f>
        <v>29.381</v>
      </c>
      <c r="E26" s="175"/>
      <c r="F26" s="176">
        <f t="shared" si="0"/>
        <v>1.0611785714285737</v>
      </c>
      <c r="G26" s="177" t="str">
        <f t="shared" si="1"/>
        <v> </v>
      </c>
      <c r="H26" s="178">
        <f t="shared" si="2"/>
        <v>0.07649999999999935</v>
      </c>
      <c r="I26" s="160" t="s">
        <v>62</v>
      </c>
      <c r="J26" s="137"/>
      <c r="K26" s="137"/>
      <c r="L26" s="138"/>
    </row>
    <row r="27" spans="1:12" ht="26.25" thickBot="1">
      <c r="A27" s="106">
        <v>34</v>
      </c>
      <c r="B27" s="159" t="s">
        <v>56</v>
      </c>
      <c r="C27" s="179">
        <v>29.343</v>
      </c>
      <c r="D27" s="169">
        <f>IF(C27&lt;=SMALL($C$11:$C$47,$H$3)," ",IF(C27&gt;=LARGE($C$11:$C$47,$H$3)," ",C27))</f>
        <v>29.343</v>
      </c>
      <c r="E27" s="170"/>
      <c r="F27" s="171">
        <f t="shared" si="0"/>
        <v>1.0231785714285735</v>
      </c>
      <c r="G27" s="172" t="str">
        <f t="shared" si="1"/>
        <v> </v>
      </c>
      <c r="H27" s="180">
        <f t="shared" si="2"/>
        <v>0.1144999999999996</v>
      </c>
      <c r="I27" s="135" t="s">
        <v>63</v>
      </c>
      <c r="J27" s="135"/>
      <c r="K27" s="135"/>
      <c r="L27" s="136"/>
    </row>
    <row r="28" spans="1:12" ht="13.5" thickBot="1">
      <c r="A28" s="107">
        <v>2</v>
      </c>
      <c r="B28" s="159" t="s">
        <v>24</v>
      </c>
      <c r="C28" s="179">
        <v>29.333</v>
      </c>
      <c r="D28" s="169">
        <f>IF(C28&lt;=SMALL($C$11:$C$47,$H$3)," ",IF(C28&gt;=LARGE($C$11:$C$47,$H$3)," ",C28))</f>
        <v>29.333</v>
      </c>
      <c r="E28" s="170"/>
      <c r="F28" s="171">
        <f t="shared" si="0"/>
        <v>1.013178571428572</v>
      </c>
      <c r="G28" s="172" t="str">
        <f t="shared" si="1"/>
        <v> </v>
      </c>
      <c r="H28" s="180">
        <f t="shared" si="2"/>
        <v>0.12450000000000117</v>
      </c>
      <c r="I28" s="161" t="s">
        <v>64</v>
      </c>
      <c r="J28" s="139"/>
      <c r="K28" s="139"/>
      <c r="L28" s="140"/>
    </row>
    <row r="29" spans="1:12" ht="13.5" thickBot="1">
      <c r="A29" s="106">
        <v>14</v>
      </c>
      <c r="B29" s="159" t="s">
        <v>36</v>
      </c>
      <c r="C29" s="179">
        <v>29.294</v>
      </c>
      <c r="D29" s="169">
        <f>IF(C29&lt;=SMALL($C$11:$C$47,$H$3)," ",IF(C29&gt;=LARGE($C$11:$C$47,$H$3)," ",C29))</f>
        <v>29.294</v>
      </c>
      <c r="E29" s="170"/>
      <c r="F29" s="171">
        <f t="shared" si="0"/>
        <v>0.974178571428574</v>
      </c>
      <c r="G29" s="172" t="str">
        <f t="shared" si="1"/>
        <v> </v>
      </c>
      <c r="H29" s="180">
        <f t="shared" si="2"/>
        <v>0.1634999999999991</v>
      </c>
      <c r="I29" s="161" t="s">
        <v>65</v>
      </c>
      <c r="J29" s="139"/>
      <c r="K29" s="139"/>
      <c r="L29" s="140"/>
    </row>
    <row r="30" spans="1:12" ht="13.5" thickBot="1">
      <c r="A30" s="106">
        <v>5</v>
      </c>
      <c r="B30" s="159" t="s">
        <v>27</v>
      </c>
      <c r="C30" s="179">
        <v>29.191</v>
      </c>
      <c r="D30" s="169">
        <f>IF(C30&lt;=SMALL($C$11:$C$47,$H$3)," ",IF(C30&gt;=LARGE($C$11:$C$47,$H$3)," ",C30))</f>
        <v>29.191</v>
      </c>
      <c r="E30" s="170"/>
      <c r="F30" s="171">
        <f t="shared" si="0"/>
        <v>0.8711785714285725</v>
      </c>
      <c r="G30" s="172" t="str">
        <f t="shared" si="1"/>
        <v> </v>
      </c>
      <c r="H30" s="180">
        <f t="shared" si="2"/>
        <v>0.2665000000000006</v>
      </c>
      <c r="I30" s="161" t="s">
        <v>66</v>
      </c>
      <c r="J30" s="139"/>
      <c r="K30" s="139"/>
      <c r="L30" s="140"/>
    </row>
    <row r="31" spans="1:12" ht="26.25" thickBot="1">
      <c r="A31" s="107">
        <v>31</v>
      </c>
      <c r="B31" s="159" t="s">
        <v>53</v>
      </c>
      <c r="C31" s="179">
        <v>29.061</v>
      </c>
      <c r="D31" s="169">
        <f>IF(C31&lt;=SMALL($C$11:$C$47,$H$3)," ",IF(C31&gt;=LARGE($C$11:$C$47,$H$3)," ",C31))</f>
        <v>29.061</v>
      </c>
      <c r="E31" s="170"/>
      <c r="F31" s="171">
        <f t="shared" si="0"/>
        <v>0.7411785714285735</v>
      </c>
      <c r="G31" s="172" t="str">
        <f t="shared" si="1"/>
        <v> </v>
      </c>
      <c r="H31" s="180">
        <f t="shared" si="2"/>
        <v>0.39649999999999963</v>
      </c>
      <c r="I31" s="135" t="s">
        <v>67</v>
      </c>
      <c r="J31" s="135"/>
      <c r="K31" s="135"/>
      <c r="L31" s="136"/>
    </row>
    <row r="32" spans="1:12" ht="13.5" thickBot="1">
      <c r="A32" s="107">
        <v>22</v>
      </c>
      <c r="B32" s="159" t="s">
        <v>44</v>
      </c>
      <c r="C32" s="179">
        <v>28.897</v>
      </c>
      <c r="D32" s="169">
        <f>IF(C32&lt;=SMALL($C$11:$C$47,$H$3)," ",IF(C32&gt;=LARGE($C$11:$C$47,$H$3)," ",C32))</f>
        <v>28.897</v>
      </c>
      <c r="E32" s="170"/>
      <c r="F32" s="171">
        <f t="shared" si="0"/>
        <v>0.577178571428572</v>
      </c>
      <c r="G32" s="172" t="str">
        <f t="shared" si="1"/>
        <v> </v>
      </c>
      <c r="H32" s="180">
        <f t="shared" si="2"/>
        <v>0.5605000000000011</v>
      </c>
      <c r="I32" s="161" t="s">
        <v>68</v>
      </c>
      <c r="J32" s="139"/>
      <c r="K32" s="139"/>
      <c r="L32" s="140"/>
    </row>
    <row r="33" spans="1:12" ht="13.5" thickBot="1">
      <c r="A33" s="106">
        <v>30</v>
      </c>
      <c r="B33" s="159" t="s">
        <v>52</v>
      </c>
      <c r="C33" s="179">
        <v>28.878</v>
      </c>
      <c r="D33" s="169">
        <f>IF(C33&lt;=SMALL($C$11:$C$47,$H$3)," ",IF(C33&gt;=LARGE($C$11:$C$47,$H$3)," ",C33))</f>
        <v>28.878</v>
      </c>
      <c r="E33" s="170"/>
      <c r="F33" s="171">
        <f t="shared" si="0"/>
        <v>0.5581785714285736</v>
      </c>
      <c r="G33" s="172" t="str">
        <f t="shared" si="1"/>
        <v> </v>
      </c>
      <c r="H33" s="180">
        <f t="shared" si="2"/>
        <v>0.5794999999999995</v>
      </c>
      <c r="I33" s="161" t="s">
        <v>69</v>
      </c>
      <c r="J33" s="139"/>
      <c r="K33" s="139"/>
      <c r="L33" s="140"/>
    </row>
    <row r="34" spans="1:12" ht="13.5" thickBot="1">
      <c r="A34" s="106">
        <v>24</v>
      </c>
      <c r="B34" s="159" t="s">
        <v>46</v>
      </c>
      <c r="C34" s="179">
        <v>28.818</v>
      </c>
      <c r="D34" s="169">
        <f>IF(C34&lt;=SMALL($C$11:$C$47,$H$3)," ",IF(C34&gt;=LARGE($C$11:$C$47,$H$3)," ",C34))</f>
        <v>28.818</v>
      </c>
      <c r="E34" s="170"/>
      <c r="F34" s="171">
        <f t="shared" si="0"/>
        <v>0.4981785714285749</v>
      </c>
      <c r="G34" s="172" t="str">
        <f t="shared" si="1"/>
        <v> </v>
      </c>
      <c r="H34" s="180">
        <f t="shared" si="2"/>
        <v>0.6394999999999982</v>
      </c>
      <c r="I34" s="161" t="s">
        <v>70</v>
      </c>
      <c r="J34" s="139"/>
      <c r="K34" s="139"/>
      <c r="L34" s="140"/>
    </row>
    <row r="35" spans="1:12" ht="13.5" thickBot="1">
      <c r="A35" s="107">
        <v>16</v>
      </c>
      <c r="B35" s="159" t="s">
        <v>38</v>
      </c>
      <c r="C35" s="179">
        <v>28.377</v>
      </c>
      <c r="D35" s="169">
        <f>IF(C35&lt;=SMALL($C$11:$C$47,$H$3)," ",IF(C35&gt;=LARGE($C$11:$C$47,$H$3)," ",C35))</f>
        <v>28.377</v>
      </c>
      <c r="E35" s="170"/>
      <c r="F35" s="171">
        <f t="shared" si="0"/>
        <v>0.05717857142857241</v>
      </c>
      <c r="G35" s="172" t="str">
        <f t="shared" si="1"/>
        <v> </v>
      </c>
      <c r="H35" s="180">
        <f t="shared" si="2"/>
        <v>1.0805000000000007</v>
      </c>
      <c r="I35" s="161" t="s">
        <v>71</v>
      </c>
      <c r="J35" s="139"/>
      <c r="K35" s="139"/>
      <c r="L35" s="140"/>
    </row>
    <row r="36" spans="1:12" ht="13.5" thickBot="1">
      <c r="A36" s="107">
        <v>7</v>
      </c>
      <c r="B36" s="159" t="s">
        <v>29</v>
      </c>
      <c r="C36" s="179">
        <v>28.351</v>
      </c>
      <c r="D36" s="169">
        <f>IF(C36&lt;=SMALL($C$11:$C$47,$H$3)," ",IF(C36&gt;=LARGE($C$11:$C$47,$H$3)," ",C36))</f>
        <v>28.351</v>
      </c>
      <c r="E36" s="170"/>
      <c r="F36" s="171">
        <f t="shared" si="0"/>
        <v>0.03117857142857261</v>
      </c>
      <c r="G36" s="172" t="str">
        <f t="shared" si="1"/>
        <v> </v>
      </c>
      <c r="H36" s="180">
        <f t="shared" si="2"/>
        <v>1.1065000000000005</v>
      </c>
      <c r="I36" s="161" t="s">
        <v>72</v>
      </c>
      <c r="J36" s="139"/>
      <c r="K36" s="139"/>
      <c r="L36" s="140"/>
    </row>
    <row r="37" spans="1:12" ht="13.5" thickBot="1">
      <c r="A37" s="106">
        <v>26</v>
      </c>
      <c r="B37" s="159" t="s">
        <v>48</v>
      </c>
      <c r="C37" s="179">
        <v>27.28</v>
      </c>
      <c r="D37" s="169">
        <f>IF(C37&lt;=SMALL($C$11:$C$47,$H$3)," ",IF(C37&gt;=LARGE($C$11:$C$47,$H$3)," ",C37))</f>
        <v>27.28</v>
      </c>
      <c r="E37" s="170"/>
      <c r="F37" s="171" t="str">
        <f t="shared" si="0"/>
        <v> </v>
      </c>
      <c r="G37" s="172" t="str">
        <f t="shared" si="1"/>
        <v> </v>
      </c>
      <c r="H37" s="180">
        <f t="shared" si="2"/>
        <v>2.1774999999999984</v>
      </c>
      <c r="I37" s="161" t="s">
        <v>73</v>
      </c>
      <c r="J37" s="139"/>
      <c r="K37" s="139"/>
      <c r="L37" s="140"/>
    </row>
    <row r="38" spans="1:12" ht="13.5" thickBot="1">
      <c r="A38" s="106">
        <v>1</v>
      </c>
      <c r="B38" s="159" t="s">
        <v>23</v>
      </c>
      <c r="C38" s="179">
        <v>26.936</v>
      </c>
      <c r="D38" s="169">
        <f>IF(C38&lt;=SMALL($C$11:$C$47,$H$3)," ",IF(C38&gt;=LARGE($C$11:$C$47,$H$3)," ",C38))</f>
        <v>26.936</v>
      </c>
      <c r="E38" s="170"/>
      <c r="F38" s="171" t="str">
        <f t="shared" si="0"/>
        <v> </v>
      </c>
      <c r="G38" s="172" t="str">
        <f t="shared" si="1"/>
        <v> </v>
      </c>
      <c r="H38" s="180">
        <f t="shared" si="2"/>
        <v>2.5214999999999996</v>
      </c>
      <c r="I38" s="161" t="s">
        <v>74</v>
      </c>
      <c r="J38" s="139"/>
      <c r="K38" s="139"/>
      <c r="L38" s="140"/>
    </row>
    <row r="39" spans="1:12" ht="13.5" thickBot="1">
      <c r="A39" s="107">
        <v>6</v>
      </c>
      <c r="B39" s="159" t="s">
        <v>28</v>
      </c>
      <c r="C39" s="179">
        <v>25</v>
      </c>
      <c r="D39" s="169">
        <f>IF(C39&lt;=SMALL($C$11:$C$47,$H$3)," ",IF(C39&gt;=LARGE($C$11:$C$47,$H$3)," ",C39))</f>
        <v>25</v>
      </c>
      <c r="E39" s="170"/>
      <c r="F39" s="171" t="str">
        <f t="shared" si="0"/>
        <v> </v>
      </c>
      <c r="G39" s="172" t="str">
        <f t="shared" si="1"/>
        <v> </v>
      </c>
      <c r="H39" s="180">
        <f t="shared" si="2"/>
        <v>4.4575</v>
      </c>
      <c r="I39" s="161" t="s">
        <v>75</v>
      </c>
      <c r="J39" s="139"/>
      <c r="K39" s="139"/>
      <c r="L39" s="140"/>
    </row>
    <row r="40" spans="1:12" ht="13.5" thickBot="1">
      <c r="A40" s="106">
        <v>9</v>
      </c>
      <c r="B40" s="159" t="s">
        <v>31</v>
      </c>
      <c r="C40" s="179">
        <v>22.93</v>
      </c>
      <c r="D40" s="169">
        <f>IF(C40&lt;=SMALL($C$11:$C$47,$H$3)," ",IF(C40&gt;=LARGE($C$11:$C$47,$H$3)," ",C40))</f>
        <v>22.93</v>
      </c>
      <c r="E40" s="170"/>
      <c r="F40" s="171" t="str">
        <f t="shared" si="0"/>
        <v> </v>
      </c>
      <c r="G40" s="172" t="str">
        <f t="shared" si="1"/>
        <v> </v>
      </c>
      <c r="H40" s="180">
        <f t="shared" si="2"/>
        <v>6.5275</v>
      </c>
      <c r="I40" s="161" t="s">
        <v>76</v>
      </c>
      <c r="J40" s="139"/>
      <c r="K40" s="139"/>
      <c r="L40" s="140"/>
    </row>
    <row r="41" spans="1:12" ht="26.25" thickBot="1">
      <c r="A41" s="106">
        <v>36</v>
      </c>
      <c r="B41" s="159" t="s">
        <v>58</v>
      </c>
      <c r="C41" s="179">
        <v>22.089</v>
      </c>
      <c r="D41" s="169">
        <f>IF(C41&lt;=SMALL($C$11:$C$47,$H$3)," ",IF(C41&gt;=LARGE($C$11:$C$47,$H$3)," ",C41))</f>
        <v>22.089</v>
      </c>
      <c r="E41" s="170"/>
      <c r="F41" s="171" t="str">
        <f t="shared" si="0"/>
        <v> </v>
      </c>
      <c r="G41" s="172" t="str">
        <f t="shared" si="1"/>
        <v> </v>
      </c>
      <c r="H41" s="180">
        <f t="shared" si="2"/>
        <v>7.368500000000001</v>
      </c>
      <c r="I41" s="161" t="s">
        <v>77</v>
      </c>
      <c r="J41" s="139"/>
      <c r="K41" s="139"/>
      <c r="L41" s="140"/>
    </row>
    <row r="42" spans="1:12" ht="13.5" thickBot="1">
      <c r="A42" s="106">
        <v>28</v>
      </c>
      <c r="B42" s="159" t="s">
        <v>50</v>
      </c>
      <c r="C42" s="183">
        <v>20.655</v>
      </c>
      <c r="D42" s="184">
        <f>IF(C42&lt;=SMALL($C$11:$C$47,$H$3)," ",IF(C42&gt;=LARGE($C$11:$C$47,$H$3)," ",C42))</f>
        <v>20.655</v>
      </c>
      <c r="E42" s="185"/>
      <c r="F42" s="186" t="str">
        <f t="shared" si="0"/>
        <v> </v>
      </c>
      <c r="G42" s="187" t="str">
        <f t="shared" si="1"/>
        <v> </v>
      </c>
      <c r="H42" s="188">
        <f t="shared" si="2"/>
        <v>8.802499999999998</v>
      </c>
      <c r="I42" s="162" t="s">
        <v>78</v>
      </c>
      <c r="J42" s="141"/>
      <c r="K42" s="141"/>
      <c r="L42" s="142"/>
    </row>
    <row r="43" spans="1:12" ht="13.5" customHeight="1" thickBot="1">
      <c r="A43" s="87">
        <v>21</v>
      </c>
      <c r="B43" s="181" t="s">
        <v>43</v>
      </c>
      <c r="C43" s="191">
        <v>20.222</v>
      </c>
      <c r="D43" s="200" t="str">
        <f>IF(C43&lt;=SMALL($C$11:$C$47,$H$3)," ",IF(C43&gt;=LARGE($C$11:$C$47,$H$3)," ",C43))</f>
        <v> </v>
      </c>
      <c r="E43" s="201"/>
      <c r="F43" s="206" t="str">
        <f t="shared" si="0"/>
        <v> </v>
      </c>
      <c r="G43" s="206" t="str">
        <f t="shared" si="1"/>
        <v> </v>
      </c>
      <c r="H43" s="207" t="str">
        <f t="shared" si="2"/>
        <v> </v>
      </c>
      <c r="I43" s="189" t="s">
        <v>79</v>
      </c>
      <c r="J43" s="108"/>
      <c r="K43" s="108"/>
      <c r="L43" s="124"/>
    </row>
    <row r="44" spans="1:12" ht="13.5" thickBot="1">
      <c r="A44" s="94">
        <v>13</v>
      </c>
      <c r="B44" s="182" t="s">
        <v>35</v>
      </c>
      <c r="C44" s="192">
        <v>19.55</v>
      </c>
      <c r="D44" s="202" t="str">
        <f>IF(C44&lt;=SMALL($C$11:$C$47,$H$3)," ",IF(C44&gt;=LARGE($C$11:$C$47,$H$3)," ",C44))</f>
        <v> </v>
      </c>
      <c r="E44" s="199"/>
      <c r="F44" s="205" t="str">
        <f t="shared" si="0"/>
        <v> </v>
      </c>
      <c r="G44" s="205" t="str">
        <f t="shared" si="1"/>
        <v> </v>
      </c>
      <c r="H44" s="208" t="str">
        <f t="shared" si="2"/>
        <v> </v>
      </c>
      <c r="I44" s="108"/>
      <c r="J44" s="108"/>
      <c r="K44" s="108"/>
      <c r="L44" s="124"/>
    </row>
    <row r="45" spans="1:12" ht="13.5" thickBot="1">
      <c r="A45" s="94">
        <v>15</v>
      </c>
      <c r="B45" s="182" t="s">
        <v>37</v>
      </c>
      <c r="C45" s="192">
        <v>16.984</v>
      </c>
      <c r="D45" s="202" t="str">
        <f>IF(C45&lt;=SMALL($C$11:$C$47,$H$3)," ",IF(C45&gt;=LARGE($C$11:$C$47,$H$3)," ",C45))</f>
        <v> </v>
      </c>
      <c r="E45" s="199"/>
      <c r="F45" s="205" t="str">
        <f t="shared" si="0"/>
        <v> </v>
      </c>
      <c r="G45" s="205" t="str">
        <f t="shared" si="1"/>
        <v> </v>
      </c>
      <c r="H45" s="208" t="str">
        <f t="shared" si="2"/>
        <v> </v>
      </c>
      <c r="I45" s="108"/>
      <c r="J45" s="108"/>
      <c r="K45" s="108"/>
      <c r="L45" s="124"/>
    </row>
    <row r="46" spans="1:12" ht="14.25" customHeight="1" thickBot="1">
      <c r="A46" s="94">
        <v>35</v>
      </c>
      <c r="B46" s="182" t="s">
        <v>57</v>
      </c>
      <c r="C46" s="193">
        <v>9.698</v>
      </c>
      <c r="D46" s="203" t="str">
        <f>IF(C46&lt;=SMALL($C$11:$C$47,$H$3)," ",IF(C46&gt;=LARGE($C$11:$C$47,$H$3)," ",C46))</f>
        <v> </v>
      </c>
      <c r="E46" s="204"/>
      <c r="F46" s="209" t="str">
        <f t="shared" si="0"/>
        <v> </v>
      </c>
      <c r="G46" s="209" t="str">
        <f t="shared" si="1"/>
        <v> </v>
      </c>
      <c r="H46" s="210" t="str">
        <f t="shared" si="2"/>
        <v> </v>
      </c>
      <c r="I46" s="126"/>
      <c r="J46" s="126"/>
      <c r="K46" s="126"/>
      <c r="L46" s="127"/>
    </row>
    <row r="47" spans="1:12" ht="13.5" thickBot="1">
      <c r="A47" s="85">
        <v>12</v>
      </c>
      <c r="B47" s="86" t="s">
        <v>34</v>
      </c>
      <c r="C47" s="190"/>
      <c r="D47" s="194" t="str">
        <f>IF(C47&lt;=SMALL($C$11:$C$47,$H$3)," ",IF(C47&gt;=LARGE($C$11:$C$47,$H$3)," ",C47))</f>
        <v> </v>
      </c>
      <c r="E47" s="195"/>
      <c r="F47" s="196" t="str">
        <f t="shared" si="0"/>
        <v> </v>
      </c>
      <c r="G47" s="197" t="str">
        <f t="shared" si="1"/>
        <v> </v>
      </c>
      <c r="H47" s="198" t="str">
        <f t="shared" si="2"/>
        <v> </v>
      </c>
      <c r="I47" s="133" t="s">
        <v>80</v>
      </c>
      <c r="J47" s="133"/>
      <c r="K47" s="133"/>
      <c r="L47" s="134"/>
    </row>
  </sheetData>
  <sheetProtection/>
  <mergeCells count="21">
    <mergeCell ref="I42:L42"/>
    <mergeCell ref="I43:L46"/>
    <mergeCell ref="I47:L47"/>
    <mergeCell ref="I36:L36"/>
    <mergeCell ref="I37:L37"/>
    <mergeCell ref="I38:L38"/>
    <mergeCell ref="I39:L39"/>
    <mergeCell ref="I40:L40"/>
    <mergeCell ref="I41:L41"/>
    <mergeCell ref="I30:L30"/>
    <mergeCell ref="I31:L31"/>
    <mergeCell ref="I32:L32"/>
    <mergeCell ref="I33:L33"/>
    <mergeCell ref="I34:L34"/>
    <mergeCell ref="I35:L35"/>
    <mergeCell ref="I11:L14"/>
    <mergeCell ref="I15:L25"/>
    <mergeCell ref="I26:L26"/>
    <mergeCell ref="I27:L27"/>
    <mergeCell ref="I28:L28"/>
    <mergeCell ref="I29:L29"/>
  </mergeCells>
  <printOptions gridLines="1"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1" sqref="E1:F41"/>
    </sheetView>
  </sheetViews>
  <sheetFormatPr defaultColWidth="9.140625" defaultRowHeight="12.75"/>
  <cols>
    <col min="1" max="1" width="32.7109375" style="36" customWidth="1"/>
    <col min="2" max="2" width="11.28125" style="0" hidden="1" customWidth="1"/>
    <col min="3" max="4" width="9.140625" style="0" hidden="1" customWidth="1"/>
    <col min="5" max="5" width="64.421875" style="0" customWidth="1"/>
  </cols>
  <sheetData>
    <row r="1" spans="1:6" ht="37.5" customHeight="1">
      <c r="A1" s="55" t="s">
        <v>21</v>
      </c>
      <c r="B1" s="56"/>
      <c r="C1" s="56"/>
      <c r="D1" s="57"/>
      <c r="E1" s="40"/>
      <c r="F1" s="46"/>
    </row>
    <row r="2" spans="1:6" ht="37.5" customHeight="1">
      <c r="A2" s="58"/>
      <c r="B2" s="59"/>
      <c r="C2" s="59"/>
      <c r="D2" s="60"/>
      <c r="E2" s="38"/>
      <c r="F2" s="47"/>
    </row>
    <row r="3" spans="1:6" ht="37.5" customHeight="1">
      <c r="A3" s="58"/>
      <c r="B3" s="59"/>
      <c r="C3" s="59"/>
      <c r="D3" s="60"/>
      <c r="E3" s="38"/>
      <c r="F3" s="47"/>
    </row>
    <row r="4" spans="1:6" ht="37.5" customHeight="1">
      <c r="A4" s="58"/>
      <c r="B4" s="59"/>
      <c r="C4" s="59"/>
      <c r="D4" s="60"/>
      <c r="E4" s="38"/>
      <c r="F4" s="47"/>
    </row>
    <row r="5" spans="1:6" ht="37.5" customHeight="1" thickBot="1">
      <c r="A5" s="61"/>
      <c r="B5" s="62"/>
      <c r="C5" s="62"/>
      <c r="D5" s="63"/>
      <c r="E5" s="41"/>
      <c r="F5" s="48"/>
    </row>
    <row r="6" spans="1:6" ht="37.5" customHeight="1">
      <c r="A6" s="73" t="s">
        <v>22</v>
      </c>
      <c r="B6" s="74"/>
      <c r="C6" s="74"/>
      <c r="D6" s="74"/>
      <c r="E6" s="42"/>
      <c r="F6" s="49"/>
    </row>
    <row r="7" spans="1:6" ht="37.5" customHeight="1">
      <c r="A7" s="75"/>
      <c r="B7" s="76"/>
      <c r="C7" s="76"/>
      <c r="D7" s="76"/>
      <c r="E7" s="39"/>
      <c r="F7" s="50"/>
    </row>
    <row r="8" spans="1:6" ht="37.5" customHeight="1">
      <c r="A8" s="75"/>
      <c r="B8" s="76"/>
      <c r="C8" s="76"/>
      <c r="D8" s="76"/>
      <c r="E8" s="39"/>
      <c r="F8" s="50"/>
    </row>
    <row r="9" spans="1:6" ht="37.5" customHeight="1">
      <c r="A9" s="75"/>
      <c r="B9" s="76"/>
      <c r="C9" s="76"/>
      <c r="D9" s="76"/>
      <c r="E9" s="39"/>
      <c r="F9" s="50"/>
    </row>
    <row r="10" spans="1:6" ht="37.5" customHeight="1">
      <c r="A10" s="75"/>
      <c r="B10" s="76"/>
      <c r="C10" s="76"/>
      <c r="D10" s="76"/>
      <c r="E10" s="39"/>
      <c r="F10" s="50"/>
    </row>
    <row r="11" spans="1:6" ht="37.5" customHeight="1">
      <c r="A11" s="75"/>
      <c r="B11" s="76"/>
      <c r="C11" s="76"/>
      <c r="D11" s="76"/>
      <c r="E11" s="39"/>
      <c r="F11" s="50"/>
    </row>
    <row r="12" spans="1:6" ht="37.5" customHeight="1" thickBot="1">
      <c r="A12" s="77"/>
      <c r="B12" s="78"/>
      <c r="C12" s="78"/>
      <c r="D12" s="78"/>
      <c r="E12" s="43"/>
      <c r="F12" s="51"/>
    </row>
    <row r="13" spans="1:6" ht="37.5" customHeight="1">
      <c r="A13" s="79">
        <v>1</v>
      </c>
      <c r="B13" s="80"/>
      <c r="C13" s="80"/>
      <c r="D13" s="80"/>
      <c r="E13" s="44"/>
      <c r="F13" s="52"/>
    </row>
    <row r="14" spans="1:6" ht="37.5" customHeight="1">
      <c r="A14" s="81">
        <f>A13+1</f>
        <v>2</v>
      </c>
      <c r="B14" s="82"/>
      <c r="C14" s="82"/>
      <c r="D14" s="82"/>
      <c r="E14" s="37"/>
      <c r="F14" s="53"/>
    </row>
    <row r="15" spans="1:6" ht="37.5" customHeight="1">
      <c r="A15" s="81">
        <f aca="true" t="shared" si="0" ref="A15:A36">A14+1</f>
        <v>3</v>
      </c>
      <c r="B15" s="82"/>
      <c r="C15" s="82"/>
      <c r="D15" s="82"/>
      <c r="E15" s="37"/>
      <c r="F15" s="53"/>
    </row>
    <row r="16" spans="1:6" ht="37.5" customHeight="1">
      <c r="A16" s="81">
        <f t="shared" si="0"/>
        <v>4</v>
      </c>
      <c r="B16" s="82"/>
      <c r="C16" s="82"/>
      <c r="D16" s="82"/>
      <c r="E16" s="37"/>
      <c r="F16" s="53"/>
    </row>
    <row r="17" spans="1:6" ht="37.5" customHeight="1">
      <c r="A17" s="81">
        <f t="shared" si="0"/>
        <v>5</v>
      </c>
      <c r="B17" s="82"/>
      <c r="C17" s="82"/>
      <c r="D17" s="82"/>
      <c r="E17" s="37"/>
      <c r="F17" s="53"/>
    </row>
    <row r="18" spans="1:6" ht="37.5" customHeight="1">
      <c r="A18" s="81">
        <f t="shared" si="0"/>
        <v>6</v>
      </c>
      <c r="B18" s="82"/>
      <c r="C18" s="82"/>
      <c r="D18" s="82"/>
      <c r="E18" s="37"/>
      <c r="F18" s="53"/>
    </row>
    <row r="19" spans="1:6" ht="37.5" customHeight="1">
      <c r="A19" s="81">
        <f t="shared" si="0"/>
        <v>7</v>
      </c>
      <c r="B19" s="82"/>
      <c r="C19" s="82"/>
      <c r="D19" s="82"/>
      <c r="E19" s="37"/>
      <c r="F19" s="53"/>
    </row>
    <row r="20" spans="1:6" ht="37.5" customHeight="1">
      <c r="A20" s="81">
        <f t="shared" si="0"/>
        <v>8</v>
      </c>
      <c r="B20" s="82"/>
      <c r="C20" s="82"/>
      <c r="D20" s="82"/>
      <c r="E20" s="37"/>
      <c r="F20" s="53"/>
    </row>
    <row r="21" spans="1:6" ht="37.5" customHeight="1">
      <c r="A21" s="81">
        <f t="shared" si="0"/>
        <v>9</v>
      </c>
      <c r="B21" s="82"/>
      <c r="C21" s="82"/>
      <c r="D21" s="82"/>
      <c r="E21" s="37"/>
      <c r="F21" s="53"/>
    </row>
    <row r="22" spans="1:6" ht="37.5" customHeight="1">
      <c r="A22" s="81">
        <f t="shared" si="0"/>
        <v>10</v>
      </c>
      <c r="B22" s="82"/>
      <c r="C22" s="82"/>
      <c r="D22" s="82"/>
      <c r="E22" s="37"/>
      <c r="F22" s="53"/>
    </row>
    <row r="23" spans="1:6" ht="37.5" customHeight="1">
      <c r="A23" s="81">
        <f t="shared" si="0"/>
        <v>11</v>
      </c>
      <c r="B23" s="82"/>
      <c r="C23" s="82"/>
      <c r="D23" s="82"/>
      <c r="E23" s="37"/>
      <c r="F23" s="53"/>
    </row>
    <row r="24" spans="1:6" ht="37.5" customHeight="1">
      <c r="A24" s="81">
        <f t="shared" si="0"/>
        <v>12</v>
      </c>
      <c r="B24" s="82"/>
      <c r="C24" s="82"/>
      <c r="D24" s="82"/>
      <c r="E24" s="37"/>
      <c r="F24" s="53"/>
    </row>
    <row r="25" spans="1:6" ht="37.5" customHeight="1">
      <c r="A25" s="81">
        <f t="shared" si="0"/>
        <v>13</v>
      </c>
      <c r="B25" s="82"/>
      <c r="C25" s="82"/>
      <c r="D25" s="82"/>
      <c r="E25" s="37"/>
      <c r="F25" s="53"/>
    </row>
    <row r="26" spans="1:6" ht="37.5" customHeight="1">
      <c r="A26" s="81">
        <f t="shared" si="0"/>
        <v>14</v>
      </c>
      <c r="B26" s="82"/>
      <c r="C26" s="82"/>
      <c r="D26" s="82"/>
      <c r="E26" s="37"/>
      <c r="F26" s="53"/>
    </row>
    <row r="27" spans="1:6" ht="37.5" customHeight="1">
      <c r="A27" s="81">
        <f t="shared" si="0"/>
        <v>15</v>
      </c>
      <c r="B27" s="82"/>
      <c r="C27" s="82"/>
      <c r="D27" s="82"/>
      <c r="E27" s="37"/>
      <c r="F27" s="53"/>
    </row>
    <row r="28" spans="1:6" ht="37.5" customHeight="1">
      <c r="A28" s="81">
        <f t="shared" si="0"/>
        <v>16</v>
      </c>
      <c r="B28" s="82"/>
      <c r="C28" s="82"/>
      <c r="D28" s="82"/>
      <c r="E28" s="37"/>
      <c r="F28" s="53"/>
    </row>
    <row r="29" spans="1:6" ht="37.5" customHeight="1">
      <c r="A29" s="81">
        <f t="shared" si="0"/>
        <v>17</v>
      </c>
      <c r="B29" s="82"/>
      <c r="C29" s="82"/>
      <c r="D29" s="82"/>
      <c r="E29" s="37"/>
      <c r="F29" s="53"/>
    </row>
    <row r="30" spans="1:6" ht="37.5" customHeight="1">
      <c r="A30" s="81">
        <f t="shared" si="0"/>
        <v>18</v>
      </c>
      <c r="B30" s="82"/>
      <c r="C30" s="82"/>
      <c r="D30" s="82"/>
      <c r="E30" s="37"/>
      <c r="F30" s="53"/>
    </row>
    <row r="31" spans="1:6" ht="37.5" customHeight="1">
      <c r="A31" s="81">
        <f t="shared" si="0"/>
        <v>19</v>
      </c>
      <c r="B31" s="82"/>
      <c r="C31" s="82"/>
      <c r="D31" s="82"/>
      <c r="E31" s="37"/>
      <c r="F31" s="53"/>
    </row>
    <row r="32" spans="1:6" ht="37.5" customHeight="1">
      <c r="A32" s="81">
        <f t="shared" si="0"/>
        <v>20</v>
      </c>
      <c r="B32" s="82"/>
      <c r="C32" s="82"/>
      <c r="D32" s="82"/>
      <c r="E32" s="37"/>
      <c r="F32" s="53"/>
    </row>
    <row r="33" spans="1:6" ht="37.5" customHeight="1">
      <c r="A33" s="81">
        <f t="shared" si="0"/>
        <v>21</v>
      </c>
      <c r="B33" s="82"/>
      <c r="C33" s="82"/>
      <c r="D33" s="82"/>
      <c r="E33" s="37"/>
      <c r="F33" s="53"/>
    </row>
    <row r="34" spans="1:6" ht="37.5" customHeight="1">
      <c r="A34" s="81">
        <f t="shared" si="0"/>
        <v>22</v>
      </c>
      <c r="B34" s="82"/>
      <c r="C34" s="82"/>
      <c r="D34" s="82"/>
      <c r="E34" s="37"/>
      <c r="F34" s="53"/>
    </row>
    <row r="35" spans="1:6" ht="37.5" customHeight="1">
      <c r="A35" s="81">
        <f t="shared" si="0"/>
        <v>23</v>
      </c>
      <c r="B35" s="82"/>
      <c r="C35" s="82"/>
      <c r="D35" s="82"/>
      <c r="E35" s="37"/>
      <c r="F35" s="53"/>
    </row>
    <row r="36" spans="1:6" ht="37.5" customHeight="1" thickBot="1">
      <c r="A36" s="83">
        <f t="shared" si="0"/>
        <v>24</v>
      </c>
      <c r="B36" s="84"/>
      <c r="C36" s="84"/>
      <c r="D36" s="84"/>
      <c r="E36" s="45"/>
      <c r="F36" s="54"/>
    </row>
    <row r="37" spans="1:6" ht="37.5" customHeight="1">
      <c r="A37" s="64" t="s">
        <v>20</v>
      </c>
      <c r="B37" s="65"/>
      <c r="C37" s="65"/>
      <c r="D37" s="66"/>
      <c r="E37" s="40"/>
      <c r="F37" s="46"/>
    </row>
    <row r="38" spans="1:6" ht="37.5" customHeight="1">
      <c r="A38" s="67"/>
      <c r="B38" s="68"/>
      <c r="C38" s="68"/>
      <c r="D38" s="69"/>
      <c r="E38" s="38"/>
      <c r="F38" s="47"/>
    </row>
    <row r="39" spans="1:6" ht="37.5" customHeight="1">
      <c r="A39" s="67"/>
      <c r="B39" s="68"/>
      <c r="C39" s="68"/>
      <c r="D39" s="69"/>
      <c r="E39" s="38"/>
      <c r="F39" s="47"/>
    </row>
    <row r="40" spans="1:6" ht="37.5" customHeight="1">
      <c r="A40" s="67"/>
      <c r="B40" s="68"/>
      <c r="C40" s="68"/>
      <c r="D40" s="69"/>
      <c r="E40" s="38"/>
      <c r="F40" s="47"/>
    </row>
    <row r="41" spans="1:6" ht="37.5" customHeight="1" thickBot="1">
      <c r="A41" s="70"/>
      <c r="B41" s="71"/>
      <c r="C41" s="71"/>
      <c r="D41" s="72"/>
      <c r="E41" s="41"/>
      <c r="F41" s="48"/>
    </row>
  </sheetData>
  <sheetProtection/>
  <mergeCells count="27">
    <mergeCell ref="A32:D32"/>
    <mergeCell ref="A33:D33"/>
    <mergeCell ref="A34:D34"/>
    <mergeCell ref="A35:D35"/>
    <mergeCell ref="A36:D36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:D5"/>
    <mergeCell ref="A37:D41"/>
    <mergeCell ref="A6:D12"/>
    <mergeCell ref="A13:D13"/>
    <mergeCell ref="A14:D14"/>
    <mergeCell ref="A15:D15"/>
    <mergeCell ref="A16:D16"/>
    <mergeCell ref="A17:D17"/>
    <mergeCell ref="A18:D18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m.maronati</cp:lastModifiedBy>
  <cp:lastPrinted>2015-10-22T14:33:21Z</cp:lastPrinted>
  <dcterms:created xsi:type="dcterms:W3CDTF">1999-01-18T17:15:51Z</dcterms:created>
  <dcterms:modified xsi:type="dcterms:W3CDTF">2015-11-03T14:57:37Z</dcterms:modified>
  <cp:category/>
  <cp:version/>
  <cp:contentType/>
  <cp:contentStatus/>
</cp:coreProperties>
</file>