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niopozzo\Documents\0_personale ennio\0_SoGeMi\lotto 1.03\computo cabina\"/>
    </mc:Choice>
  </mc:AlternateContent>
  <bookViews>
    <workbookView xWindow="0" yWindow="0" windowWidth="20490" windowHeight="8655" tabRatio="304"/>
  </bookViews>
  <sheets>
    <sheet name="Misurazioni" sheetId="1" r:id="rId1"/>
    <sheet name="Foglio1" sheetId="3" r:id="rId2"/>
    <sheet name="Dati" sheetId="2" state="veryHidden" r:id="rId3"/>
  </sheets>
  <definedNames>
    <definedName name="_xlnm._FilterDatabase" localSheetId="0" hidden="1">Misurazioni!$B$3:$Q$4</definedName>
    <definedName name="_xlnm.Print_Area" localSheetId="0">Misurazioni!$A$1:$Q$262</definedName>
    <definedName name="_xlnm.Print_Titles" localSheetId="0">Misurazioni!$2:$3</definedName>
  </definedNames>
  <calcPr calcId="152511"/>
</workbook>
</file>

<file path=xl/calcChain.xml><?xml version="1.0" encoding="utf-8"?>
<calcChain xmlns="http://schemas.openxmlformats.org/spreadsheetml/2006/main">
  <c r="G56" i="1" l="1"/>
  <c r="K48" i="1" l="1"/>
  <c r="K110" i="1"/>
  <c r="K111" i="1" s="1"/>
  <c r="P111" i="1" s="1"/>
  <c r="K115" i="1"/>
  <c r="K116" i="1" s="1"/>
  <c r="P116" i="1" s="1"/>
  <c r="K24" i="1"/>
  <c r="K25" i="1" s="1"/>
  <c r="K19" i="1"/>
  <c r="K20" i="1" s="1"/>
  <c r="P20" i="1" s="1"/>
  <c r="K15" i="1"/>
  <c r="M111" i="1" l="1"/>
  <c r="M116" i="1"/>
  <c r="P25" i="1"/>
  <c r="M25" i="1"/>
  <c r="M20" i="1"/>
  <c r="K10" i="1" l="1"/>
  <c r="K11" i="1" s="1"/>
  <c r="K29" i="1"/>
  <c r="K30" i="1"/>
  <c r="K31" i="1" l="1"/>
  <c r="M31" i="1" s="1"/>
  <c r="P11" i="1"/>
  <c r="M11" i="1"/>
  <c r="P199" i="1"/>
  <c r="K197" i="1"/>
  <c r="P197" i="1" s="1"/>
  <c r="P196" i="1"/>
  <c r="P195" i="1"/>
  <c r="K186" i="1"/>
  <c r="K187" i="1" s="1"/>
  <c r="P185" i="1"/>
  <c r="P184" i="1"/>
  <c r="K176" i="1"/>
  <c r="K177" i="1" s="1"/>
  <c r="P175" i="1"/>
  <c r="P174" i="1"/>
  <c r="P200" i="1"/>
  <c r="P201" i="1"/>
  <c r="K202" i="1"/>
  <c r="K203" i="1" s="1"/>
  <c r="P204" i="1"/>
  <c r="P158" i="1"/>
  <c r="K156" i="1"/>
  <c r="P156" i="1" s="1"/>
  <c r="P155" i="1"/>
  <c r="P154" i="1"/>
  <c r="P123" i="1"/>
  <c r="P124" i="1"/>
  <c r="K125" i="1"/>
  <c r="P125" i="1" s="1"/>
  <c r="P127" i="1"/>
  <c r="K88" i="1"/>
  <c r="P88" i="1" s="1"/>
  <c r="P97" i="1"/>
  <c r="P80" i="1"/>
  <c r="P82" i="1"/>
  <c r="K83" i="1"/>
  <c r="K84" i="1" s="1"/>
  <c r="K77" i="1"/>
  <c r="G94" i="1" s="1"/>
  <c r="K94" i="1" s="1"/>
  <c r="K43" i="1"/>
  <c r="K42" i="1"/>
  <c r="K37" i="1"/>
  <c r="G58" i="1" s="1"/>
  <c r="K58" i="1" s="1"/>
  <c r="K36" i="1"/>
  <c r="G57" i="1" s="1"/>
  <c r="K57" i="1" s="1"/>
  <c r="K35" i="1"/>
  <c r="K56" i="1" s="1"/>
  <c r="B1" i="3"/>
  <c r="B2" i="3"/>
  <c r="B3" i="3"/>
  <c r="P4" i="1"/>
  <c r="Q4" i="1"/>
  <c r="P5" i="1"/>
  <c r="P7" i="1"/>
  <c r="E61" i="1"/>
  <c r="P63" i="1"/>
  <c r="K66" i="1"/>
  <c r="K67" i="1"/>
  <c r="K72" i="1"/>
  <c r="K73" i="1" s="1"/>
  <c r="P79" i="1"/>
  <c r="P86" i="1"/>
  <c r="P87" i="1"/>
  <c r="K89" i="1"/>
  <c r="P89" i="1" s="1"/>
  <c r="P91" i="1"/>
  <c r="P92" i="1"/>
  <c r="P93" i="1"/>
  <c r="P85" i="1"/>
  <c r="P98" i="1"/>
  <c r="E99" i="1"/>
  <c r="P102" i="1"/>
  <c r="P103" i="1"/>
  <c r="P104" i="1"/>
  <c r="K105" i="1"/>
  <c r="P105" i="1" s="1"/>
  <c r="P118" i="1"/>
  <c r="E119" i="1"/>
  <c r="P122" i="1"/>
  <c r="P128" i="1"/>
  <c r="P129" i="1"/>
  <c r="K130" i="1"/>
  <c r="P130" i="1" s="1"/>
  <c r="P132" i="1"/>
  <c r="P133" i="1"/>
  <c r="P134" i="1"/>
  <c r="K135" i="1"/>
  <c r="K137" i="1" s="1"/>
  <c r="P136" i="1"/>
  <c r="P138" i="1"/>
  <c r="P139" i="1"/>
  <c r="P140" i="1"/>
  <c r="K141" i="1"/>
  <c r="P141" i="1" s="1"/>
  <c r="P143" i="1"/>
  <c r="P144" i="1"/>
  <c r="P145" i="1"/>
  <c r="K146" i="1"/>
  <c r="P146" i="1" s="1"/>
  <c r="P148" i="1"/>
  <c r="P149" i="1"/>
  <c r="P150" i="1"/>
  <c r="K151" i="1"/>
  <c r="P151" i="1" s="1"/>
  <c r="P159" i="1"/>
  <c r="P160" i="1"/>
  <c r="K161" i="1"/>
  <c r="K162" i="1" s="1"/>
  <c r="P163" i="1"/>
  <c r="P164" i="1"/>
  <c r="P165" i="1"/>
  <c r="K166" i="1"/>
  <c r="K167" i="1" s="1"/>
  <c r="P168" i="1"/>
  <c r="P169" i="1"/>
  <c r="P170" i="1"/>
  <c r="K171" i="1"/>
  <c r="K172" i="1" s="1"/>
  <c r="P179" i="1"/>
  <c r="P180" i="1"/>
  <c r="K181" i="1"/>
  <c r="K182" i="1" s="1"/>
  <c r="P190" i="1"/>
  <c r="E191" i="1"/>
  <c r="P194" i="1"/>
  <c r="P205" i="1"/>
  <c r="P206" i="1"/>
  <c r="K207" i="1"/>
  <c r="P207" i="1" s="1"/>
  <c r="K208" i="1"/>
  <c r="P208" i="1" s="1"/>
  <c r="P210" i="1"/>
  <c r="P211" i="1"/>
  <c r="P212" i="1"/>
  <c r="K213" i="1"/>
  <c r="K214" i="1"/>
  <c r="P214" i="1" s="1"/>
  <c r="P216" i="1"/>
  <c r="P217" i="1"/>
  <c r="P218" i="1"/>
  <c r="K219" i="1"/>
  <c r="K220" i="1"/>
  <c r="P220" i="1" s="1"/>
  <c r="E224" i="1"/>
  <c r="K147" i="1" l="1"/>
  <c r="P147" i="1" s="1"/>
  <c r="K68" i="1"/>
  <c r="P68" i="1" s="1"/>
  <c r="K198" i="1"/>
  <c r="P198" i="1" s="1"/>
  <c r="P161" i="1"/>
  <c r="K126" i="1"/>
  <c r="P126" i="1" s="1"/>
  <c r="P83" i="1"/>
  <c r="P31" i="1"/>
  <c r="I49" i="1"/>
  <c r="K49" i="1" s="1"/>
  <c r="K50" i="1" s="1"/>
  <c r="M50" i="1" s="1"/>
  <c r="K131" i="1"/>
  <c r="M131" i="1" s="1"/>
  <c r="K221" i="1"/>
  <c r="P221" i="1" s="1"/>
  <c r="P202" i="1"/>
  <c r="P181" i="1"/>
  <c r="K215" i="1"/>
  <c r="P215" i="1" s="1"/>
  <c r="P182" i="1"/>
  <c r="M182" i="1"/>
  <c r="P166" i="1"/>
  <c r="K78" i="1"/>
  <c r="K157" i="1"/>
  <c r="K90" i="1"/>
  <c r="P90" i="1" s="1"/>
  <c r="K209" i="1"/>
  <c r="M209" i="1" s="1"/>
  <c r="K106" i="1"/>
  <c r="P219" i="1"/>
  <c r="P213" i="1"/>
  <c r="K44" i="1"/>
  <c r="M44" i="1" s="1"/>
  <c r="K38" i="1"/>
  <c r="P176" i="1"/>
  <c r="K59" i="1"/>
  <c r="M59" i="1" s="1"/>
  <c r="G95" i="1"/>
  <c r="K95" i="1" s="1"/>
  <c r="P95" i="1" s="1"/>
  <c r="P186" i="1"/>
  <c r="M172" i="1"/>
  <c r="P172" i="1"/>
  <c r="M137" i="1"/>
  <c r="P137" i="1"/>
  <c r="M73" i="1"/>
  <c r="P73" i="1"/>
  <c r="P94" i="1"/>
  <c r="P203" i="1"/>
  <c r="M203" i="1"/>
  <c r="P167" i="1"/>
  <c r="M167" i="1"/>
  <c r="M177" i="1"/>
  <c r="P177" i="1"/>
  <c r="M84" i="1"/>
  <c r="P84" i="1"/>
  <c r="M187" i="1"/>
  <c r="P187" i="1"/>
  <c r="P162" i="1"/>
  <c r="M162" i="1"/>
  <c r="P171" i="1"/>
  <c r="K152" i="1"/>
  <c r="K142" i="1"/>
  <c r="P135" i="1"/>
  <c r="M147" i="1" l="1"/>
  <c r="M198" i="1"/>
  <c r="M68" i="1"/>
  <c r="M126" i="1"/>
  <c r="P44" i="1"/>
  <c r="P209" i="1"/>
  <c r="Q224" i="1" s="1"/>
  <c r="P50" i="1"/>
  <c r="P131" i="1"/>
  <c r="M215" i="1"/>
  <c r="M90" i="1"/>
  <c r="M221" i="1"/>
  <c r="M106" i="1"/>
  <c r="N119" i="1" s="1"/>
  <c r="P106" i="1"/>
  <c r="Q119" i="1" s="1"/>
  <c r="P157" i="1"/>
  <c r="M157" i="1"/>
  <c r="P78" i="1"/>
  <c r="M78" i="1"/>
  <c r="K96" i="1"/>
  <c r="M96" i="1" s="1"/>
  <c r="M38" i="1"/>
  <c r="N61" i="1" s="1"/>
  <c r="P38" i="1"/>
  <c r="M152" i="1"/>
  <c r="P152" i="1"/>
  <c r="M142" i="1"/>
  <c r="P142" i="1"/>
  <c r="Q61" i="1" l="1"/>
  <c r="N224" i="1"/>
  <c r="N99" i="1"/>
  <c r="N191" i="1"/>
  <c r="P96" i="1"/>
  <c r="Q99" i="1" s="1"/>
  <c r="Q191" i="1"/>
  <c r="N228" i="1" l="1"/>
  <c r="N231" i="1" s="1"/>
  <c r="Q228" i="1"/>
  <c r="N232" i="1" s="1"/>
  <c r="N233" i="1" l="1"/>
  <c r="N235" i="1"/>
</calcChain>
</file>

<file path=xl/comments1.xml><?xml version="1.0" encoding="utf-8"?>
<comments xmlns="http://schemas.openxmlformats.org/spreadsheetml/2006/main">
  <authors>
    <author>enniopozzo</author>
  </authors>
  <commentList>
    <comment ref="E80" authorId="0" shapeId="0">
      <text>
        <r>
          <rPr>
            <b/>
            <sz val="9"/>
            <color indexed="81"/>
            <rFont val="Tahoma"/>
            <family val="2"/>
          </rPr>
          <t>enniopozzo:</t>
        </r>
        <r>
          <rPr>
            <sz val="9"/>
            <color indexed="81"/>
            <rFont val="Tahoma"/>
            <family val="2"/>
          </rPr>
          <t xml:space="preserve">
sarebbe dedicato al marciapiede</t>
        </r>
      </text>
    </comment>
  </commentList>
</comments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<sst xmlns="http://schemas.openxmlformats.org/spreadsheetml/2006/main" count="331" uniqueCount="215">
  <si>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</si>
  <si>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</si>
  <si>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</si>
  <si>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</si>
  <si>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</si>
  <si>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DESIGNAZIONE DEI LAVORI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</si>
  <si>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</si>
  <si>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</si>
  <si>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</si>
  <si>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</si>
  <si>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</si>
  <si>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</si>
  <si>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</si>
  <si>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</si>
  <si>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</si>
  <si>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</si>
  <si>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</si>
  <si>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</si>
  <si>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m²</t>
  </si>
  <si>
    <t/>
  </si>
  <si>
    <t>SOMMANO m</t>
  </si>
  <si>
    <t>SOMMANO cad</t>
  </si>
  <si>
    <t>Scavo di sbancamento con mezzi meccanici, a qualunque profondità, di materiali di qualsiasi natura e consistenza, asciutti, bagnati, melmosi, esclusa la roccia, inclusi i trovanti rocciosi o i relitti di murature fino a 0.750 m³. Compreso lo spianamento e la configurazione del fondo anche a gradoni, la profilatura di pareti e scarpate; le sbadacchiature ove occorrenti; le opere provvisionali di segnalazione e protezione. - con carico e trasporto agli impianti di stoccaggio, di recupero o a discarica autorizzata, di materiale non reimpiegabile, esclusi eventuali oneri di smaltimento,</t>
  </si>
  <si>
    <t>SOMMANO m³</t>
  </si>
  <si>
    <t>1C.04.050.0010.b</t>
  </si>
  <si>
    <t>Sottofondazioni in conglomerato cementizio realizzate mediante getto, con l'ausilio di gru o qualsiasi altro mezzo di movimentazione, di calcestruzzo confezionato in impianto di betonaggio, con cemento 32.5 R ed inerti ad assortimento granulometrico adeguato alla particolare destinazione del getto; resistenza: - Rck = 20 N/mm² - esposizione X0 - consistenza S3</t>
  </si>
  <si>
    <t>SOMMANO kg</t>
  </si>
  <si>
    <t>1C.04.400.0010.a</t>
  </si>
  <si>
    <t>Casseforme per getti in calcestruzzo, eseguite fino a 4,50 m dal piano d'appoggio, con impiego di pannelli di legno lamellare, comprese armature di sostegno, disarmante, manutenzione e disarmo: - per fondazioni, plinti, travi rovesce, platee</t>
  </si>
  <si>
    <t>SOMMANO cadauno</t>
  </si>
  <si>
    <t>1U.04.120.0010.a</t>
  </si>
  <si>
    <t>Strato di base in conglomerato bituminoso costituito da inerti sabbio-ghiaiosi (tout-venant) impastati a caldo con bitume penetrazione &gt;60, dosaggio 3,5%-4,5% con l'aggiunta di additivo attivante l'adesione ("dopes" di adesività). Compresa la pulizia della sede, l'applicazione di emulsione bituminosa al 55% in ragione di 0,700 kg/m², la stesa mediante spanditrice o finitrice meccanica e la costipazione a mezzo di rulli di idoneo peso. Per spessore compresso: - 8 cm</t>
  </si>
  <si>
    <t>1U.04.120.0030</t>
  </si>
  <si>
    <t>Strato di collegamento (binder) costituito da graniglie e pietrischetti, pezzatura 5-15 mm, impastati a caldo con bitume penetrazione &gt;60 , dosaggio 4,5%-5,5% con l'aggiunta di additivo attivante l'adesione ("dopes" di adesività). Compresa la pulizia della sede; l'applicazione di emulsione bituminosa, la stesa mediante vibrofinitrice meccanica e la costipazione a mezzo di rulli di idoneo peso. Per ogni cm compresso.</t>
  </si>
  <si>
    <t>SOMMANO m² x cm</t>
  </si>
  <si>
    <t>1U.04.120.0050.d</t>
  </si>
  <si>
    <t>Strato di usura in conglomerato bituminoso, costituito da graniglie e pietrischetti di rocce omogenee, sabbie e additivi, confezionato a caldo con bitume penetrazione &gt;60, dosaggio 5,6%-6,5% con l'aggiunta di additivo attivante l'adesione ("dopes" di adesività) e con percentuale dei vuoti massima del 7%. Compresa la pulizia della sede, l'applicazione di emulsione bituminosa, la stesa a perfetta regola d'arte, la compattazione con rullo di idoneo peso. Per spessore medio compattato: - 50 mm</t>
  </si>
  <si>
    <t>1E.01.010.0030.b</t>
  </si>
  <si>
    <t>Dispersore a picchetto in acciaio zincato a caldo per immersione dopo lavorazione, lunghezza 1.5 m, componibile per raggiungere profondità maggiori, diametro: - 25 mm</t>
  </si>
  <si>
    <t>1C.12.610.0120.a</t>
  </si>
  <si>
    <t>Fornitura e posa in opera di pozzetto prefabbricato in calcestruzzo della dimensione interna di cm 40x40, completo di chiusino o solettina in calcestruzzo, compreso scavo e rinterro, la formazione del fondo di appoggio, le sigillature e qualsiasi altra operazione necessaria per dare l'opera finita, con le seguenti caratteristiche: - pozzetto con fondo più un anello di prolunga e chiusino, altezza cm 95 circa</t>
  </si>
  <si>
    <t>1E.02.010.0020.d</t>
  </si>
  <si>
    <t>Tubazione plastica rigida con marchio IMQ tipo autoest. a norme CEI-EN 50086-1-2-3 per installazione a vista compresi anche gli accessori di fissaggio. - diam. 32mm</t>
  </si>
  <si>
    <t>1E.06.040.0080</t>
  </si>
  <si>
    <t>Unità autonoma di emergenza costituita da un complesso elettronico di comando e da batterie al Ni-Cd, autonomia minima 2 ore, installabile in plafoniera e adatta per l'accensione di tubi fluorescenti da 18-65 W.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</si>
  <si>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</si>
  <si>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</si>
  <si>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</si>
  <si>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</si>
  <si>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</si>
  <si>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</si>
  <si>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</si>
  <si>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</si>
  <si>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</si>
  <si>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Esecuzione Lavori-Sbancamenti, sottoservizi e opere civili</t>
  </si>
  <si>
    <t>Avvio lavori</t>
  </si>
  <si>
    <t>IMPORTO PARZ.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</si>
  <si>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</si>
  <si>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</si>
  <si>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</si>
  <si>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</si>
  <si>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</si>
  <si>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</si>
  <si>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 xml:space="preserve">TOTALE ONERI INTERNI DELLA SICUREZZA </t>
  </si>
  <si>
    <t>IMPORTO COMPLESSIVO DELL'OPERA</t>
  </si>
  <si>
    <t xml:space="preserve">IMPORTO LAVORI SOGGETTI A RIBASSO D'ASTA </t>
  </si>
  <si>
    <t>€</t>
  </si>
  <si>
    <t>YA.1.E.03.02</t>
  </si>
  <si>
    <t>YA.1.E.03.01</t>
  </si>
  <si>
    <t>YA.1.E.03.02.01</t>
  </si>
  <si>
    <t>SOMMANO t</t>
  </si>
  <si>
    <t>9</t>
  </si>
  <si>
    <t>10</t>
  </si>
  <si>
    <t>11</t>
  </si>
  <si>
    <t>16</t>
  </si>
  <si>
    <t>1E.06.020.0335.d</t>
  </si>
  <si>
    <t>Plafoniera fluorescente a tenuta stagna in opera conforme norme CEI 32-41, grado di protezione IP65, costituita da: corpo stampato ad iniezione in un solo pezzo di materiale isolante infrangibile e autoestinguente, schermo diffusore in materiale policarbonato trasparente e autoestinguente rigato internamente, fissato al corpo contenitore mediante ganci elastici; uno o due complessi fluorescenti con cabnlaggio elettronico, del tipo: - 2 x 58 W</t>
  </si>
  <si>
    <t>1E.05.020.0010.b</t>
  </si>
  <si>
    <t>Frutti componibili conformi norme CEI 23-9, applicati in supporti predisposti, nei tipi: - interruttore unipolare 16A - 250V - luminoso</t>
  </si>
  <si>
    <t>1E.02.020.0020.e</t>
  </si>
  <si>
    <t>Cassetta di derivazione stagna a parete in materiale plastico isolante autoestinguente, grado di protezione IP55 con coperchio opaco o trasparente fissato con viti. - 240x190x90 mm</t>
  </si>
  <si>
    <t>0,02</t>
  </si>
  <si>
    <t>YA.1.E.03.02.02</t>
  </si>
  <si>
    <t>YA.1.E.03.03</t>
  </si>
  <si>
    <t>Finiture</t>
  </si>
  <si>
    <t>YA.1.E.03.03.02</t>
  </si>
  <si>
    <t>Sistemazioni esterne</t>
  </si>
  <si>
    <t>YA.1.E.03.04.01</t>
  </si>
  <si>
    <t>Impianto elettrico</t>
  </si>
  <si>
    <t>YA.1.E.03.04</t>
  </si>
  <si>
    <t>Impianti</t>
  </si>
  <si>
    <t>YA.1.E.03.05</t>
  </si>
  <si>
    <t>YA.1.E.03.05.01</t>
  </si>
  <si>
    <t>m³</t>
  </si>
  <si>
    <t>t</t>
  </si>
  <si>
    <t>m</t>
  </si>
  <si>
    <r>
      <t>m</t>
    </r>
    <r>
      <rPr>
        <sz val="8"/>
        <rFont val="Calibri"/>
        <family val="2"/>
      </rPr>
      <t>²</t>
    </r>
  </si>
  <si>
    <r>
      <t>SOMMANO m</t>
    </r>
    <r>
      <rPr>
        <sz val="8"/>
        <rFont val="Calibri"/>
        <family val="2"/>
      </rPr>
      <t>²</t>
    </r>
  </si>
  <si>
    <t>kg</t>
  </si>
  <si>
    <t>m² x cm</t>
  </si>
  <si>
    <t>cad</t>
  </si>
  <si>
    <t>Fornitura e posa cordonatura realizzata con cordoli in calcestruzzo vibrocompresso con superficie liscia. Compreso lo scarico e la movimentazione nell'ambito del cantiere; lo scavo, la fondazione ed il rinfianco in calcestruzzo RcK = 15 N/mm², gli adattamenti, la posa
a disegno; la pulizia con carico e trasporto delle macerie a discarica e/o a stoccaggio: - sezione 12/15 x 25 cm - calcestruzzo ÷0,025 m³/ml;</t>
  </si>
  <si>
    <t>1U.04.145.0010.a</t>
  </si>
  <si>
    <t>Riferimento prezziario Comune di Milano edizione 2011</t>
  </si>
  <si>
    <t>Murature armate in conglomerato cementizio, entro e fuori terra,
realizzate mediante getto, con l'ausilio di gru o qualsiasi altro mezzo
di movimentazione, di calcestruzzo confezionato in impianto di
betonaggio, con inerti ad assortimento granulometrico adeguato alla
particolare destinazione del getto e diametro massimo degli stessi
pari a 31,5 mm, per spessori non inferiori a 17 cm, compresa la
vibratura, esclusi ferro e casseri; resistenza :- Rck = 35 N/mm² - esposizione XC1 o XC2 - consistenza S3</t>
  </si>
  <si>
    <t>1C.04.250.0010.b</t>
  </si>
  <si>
    <t>Acciaio tondo in barre nervate per cemento armato con
caratteristiche rispondenti alla norma UNI EN 10080 e prodotto con
sistemi di controllo di produzione in stabilimento di cui al
D.M.14/01/2008, in opera compresa lavorazione, posa, sfrido,
legature; qualità: - B450C</t>
  </si>
  <si>
    <t>1C.04.450.0010.a</t>
  </si>
  <si>
    <t>Interruttore magnetotermico differenziale modulare monoblocco con
certificato di prove e collaudo; involucro di materiale isolante con
modulo 17,5 per ogni polo attivo; adatto per il montaggio su guida
profilata, manovra indipendente con levette frontali per il riarmo e la
segnalazione d'intervento per guasto a terra, potere d'interruzione
non inferiore a 6 kA a cos fi = 0,7 curva d'intervento C, corrente
differenziale classe A, manovra e tasto di prova senza dispositivo di
esclusione, nelle tipologie: 4P 6÷32 A sensibilità 0,3 A</t>
  </si>
  <si>
    <t>1E.03.030.0310.h</t>
  </si>
  <si>
    <t>P.A. 14</t>
  </si>
  <si>
    <t>Scavo strada d'accesso L=25m B=3m H=0,4m</t>
  </si>
  <si>
    <t>terreno di riempimento dello scavo fino alla quota orginaria su piazzola e strada di accesso</t>
  </si>
  <si>
    <t>Demolizione di muratura in blocchi di calcestruzzo, laterizi forati, totale o parziale, entro e fuori terra, a qualsiasi altezza, con relativi intonaci e rivestimenti, con l'impiego di attrezzature meccaniche adeguate alla dimensione della demolizione, compreso ogni intervento manuale, per tagli di murature, aperture vani porte e finestre, fori passanti, sottomurazioni e qualsiasi altro scopo. Compresa la movimentazione con qualsiasi mezzo manuale o meccanico nell'ambito del cantiere, il carico ed il trasporto alle discariche autorizzate. Esclusi gli oneri di smaltimento. Per ogni intervento convolume:</t>
  </si>
  <si>
    <t>1C.01.030.0010.b</t>
  </si>
  <si>
    <t xml:space="preserve">Porzione strada d'accesso L=26m B=4m </t>
  </si>
  <si>
    <t>Scavi e sbancamenti e formazione piazzola e strada per accesso</t>
  </si>
  <si>
    <t>base di fondazione della cabina</t>
  </si>
  <si>
    <t>marciapiede accesso esterno</t>
  </si>
  <si>
    <t>Cabina MT/BT con locale dedicato ai contatori.</t>
  </si>
  <si>
    <t>Sigillatura cabina con muro esistente</t>
  </si>
  <si>
    <t>Marciapiede anteriore</t>
  </si>
  <si>
    <t>Fornitura e posa strutture cabina MT/BT</t>
  </si>
  <si>
    <t>casseforme sigillatura cabina con muro esistente</t>
  </si>
  <si>
    <t>1C.04.300.0010.c</t>
  </si>
  <si>
    <t>resistenza C28/35 - esposizione XC1 o XC2 - consistenza S3</t>
  </si>
  <si>
    <t>Strutture armate in conglomerato cementizio (pilastri, travi, corree, solette, murature di vani scala e ascensori) realizzate mediante getto, con l'ausilio di gru o qualsiasi altro mezzo di movimentazione, di calcestruzzo confezionato in impianto di betonaggio, con inerti ad assortimento granulometrico adeguato alla particolare destinazione del getto e diametro massimo degli stessi pari a 31,5 mm, per spessori non inferiori a 17 cm, compresa la vibratura, esclusi ferro e casseri;</t>
  </si>
  <si>
    <t>casseforme per formazione marciapiede</t>
  </si>
  <si>
    <t>Copertura</t>
  </si>
  <si>
    <t>pluviale</t>
  </si>
  <si>
    <t>ripristino scavi attorno cabina</t>
  </si>
  <si>
    <t>Rifacimento pavimentazione esterna attorno cabina</t>
  </si>
  <si>
    <t>per i dispersori maglia di terra</t>
  </si>
  <si>
    <t>dispersori ai quattro spigoli</t>
  </si>
  <si>
    <t>1E.02.040.0020.b</t>
  </si>
  <si>
    <t>Cavo unipolare flessibile 0.6/1 kV di rame isolato con gomma HEPR ad alto modulo e guaina in PVC speciale qualità R2, non propagante l'incendio, a norme CEI 20-22 II, a contenuta emissione di gas corrosivi a norma CEI 20-37 II, tipo FG7R e/o RG7R
 - 2,5 mm²</t>
  </si>
  <si>
    <t>in abbinamento alla lampade dei due locali</t>
  </si>
  <si>
    <t>per impianto illuminazione e forza elettromotrice</t>
  </si>
  <si>
    <t>Fase, neutro e terra per impianto di illuminazione e forza elettromotrice.</t>
  </si>
  <si>
    <t>comandi illuminazione</t>
  </si>
  <si>
    <t>Presa a norme IEC 309 fissa da parete in materiale plastico a 90°, grado di protezione IP67, nelle seguenti tipologie: 2P+T 16A</t>
  </si>
  <si>
    <t>1E.05.010.0040.a</t>
  </si>
  <si>
    <t>12</t>
  </si>
  <si>
    <t>13</t>
  </si>
  <si>
    <t>14</t>
  </si>
  <si>
    <t>15</t>
  </si>
  <si>
    <t>17</t>
  </si>
  <si>
    <t>18</t>
  </si>
  <si>
    <t>19</t>
  </si>
  <si>
    <t>20</t>
  </si>
  <si>
    <t>21</t>
  </si>
  <si>
    <t>22</t>
  </si>
  <si>
    <t>23</t>
  </si>
  <si>
    <t>Cavidotti corrugati a doppia parete per posa interrata a norme CEI-EN 50086-1-2-4 con resistenza allo schiacciamento di 750 NEWTON - diam. 160mm</t>
  </si>
  <si>
    <t>1E.02.010.0030.g</t>
  </si>
  <si>
    <t>polifere di ingresso cavi MT</t>
  </si>
  <si>
    <t>Fornitura e posa in opera di tessuto non tessuto in poliestere, peso non inferiore a 300 gr/mq, con sovrapposizione minima di circa cm 40, disposto in maniera che fuoriesca ai lati della piattaforma stradale per circa 1m  in modo da poterlo risvoltare a "sacco" sopra la massicciata.</t>
  </si>
  <si>
    <t>cordonatura marciapiede esterno</t>
  </si>
  <si>
    <t>una per locale a2a ed due per locale misure</t>
  </si>
  <si>
    <t>presa forza elettromotrice 2P+T 16A SCHUKO Universale (una per locale)</t>
  </si>
  <si>
    <t>impianti di illuminazione e forza elettromotrice (due per locale)</t>
  </si>
  <si>
    <t>due per ogni locale</t>
  </si>
  <si>
    <t>1C.14.300.0010.a</t>
  </si>
  <si>
    <t>Canali di gronda in pvc, larghezza superiore cm 15 circa, sviluppo cm 30, con ricciolo anteriore e risvolto posteriore; compresa l'incidenza dei pezzi speciali (testate, angoli, giunti con scarico ecc), in opera completi di cicogne o tiranti e di quanto altro necessario per il completamento dell'opera, comprese le assistenze murarie: colore grigio</t>
  </si>
  <si>
    <t>P.A. 17</t>
  </si>
  <si>
    <t>P.A. 18</t>
  </si>
  <si>
    <t>24</t>
  </si>
  <si>
    <t>1E.01.010.0085.f</t>
  </si>
  <si>
    <t>Fornitura e posa di corda di rame nuda per impianto di terra, compresi i collegamenti e giunzioni ed ogni altro componente necessario per l'esecuzione a regola d'arte di sezione: 95mmq</t>
  </si>
  <si>
    <t>anello attorno al basamento ad una distanza non minore di un metro dal perimetro</t>
  </si>
  <si>
    <t>25</t>
  </si>
  <si>
    <t>1E.01.020.0040</t>
  </si>
  <si>
    <t>Morsetto in ottone per dispersori tondi con collegamento a tondi 8-10 mm o sezione 95 mmq, diametro 20 mm</t>
  </si>
  <si>
    <t>Scavo area cabina L9,50m B=4m H=0,8m</t>
  </si>
  <si>
    <t>Scavo piazzola anteriore capina L=10m B=4m H=0,4m</t>
  </si>
  <si>
    <t>Porzione piazzola anteriore cabina L=11m B=5m</t>
  </si>
  <si>
    <t>Fornitura e posa di cabina elettrica in pannelli prefabbricati e vasca di fondazione delle dimensioni minime  9*4m Hint3m. Dovrà essere dotata di locale di trasformazione e di locale misure separati, di 1 porta 120x215, 2 porte 90x215, griglie di aerazione, passi d'uomo per ispezione vasca di fondazione, etc. Il tutto in accordo alle specifiche tecniche di a2a Reti Elettriche e realizzato a regola d'arte.</t>
  </si>
  <si>
    <t>Staccionata a Croce di Sant'Andrea in pali di pino torniti diametro 10 ÷ 12 cm impregnati in autoclave, costituita da corrimano e diagonali, interasse di 2 m, montanti verticali di sezione circolare, altezza fuori terra di 1,10 m, ferramenta di assemblaggio in acciaio zincato, intervento completo di plinti di fondazione di 30 x 30 x 30 cm; il prezzo comprende tutti i piccoli movimenti di terra di scavo e riporto, per la realizzazione dei plinti di fondazione, ogni onere e lavorazione, il materiale, le attrezzature.</t>
  </si>
  <si>
    <t>1U.06.360.0030</t>
  </si>
  <si>
    <t>Rifacimento asta di accesso</t>
  </si>
  <si>
    <t>totale scontato (51%)</t>
  </si>
  <si>
    <t>1U.04.010.0030.a</t>
  </si>
  <si>
    <t>Demolizione di massicciata stradale, con mezzi meccanici, compresa movimentazione, carico e trasporto delle macerie a discarica e/o a stoccaggio in sede stradale</t>
  </si>
  <si>
    <t>NC.10.450.0040</t>
  </si>
  <si>
    <t>Recinzione realizzata con rete metallica in filo di ferro zincato, altezza m 2, ancorata a pali di sostegno in profilati metallici a T, oppure a pali di legno, con blocchetti di fondazione in calcestruzzo; compreso il montaggio, lo sfrido, il noleggio per tutta la durata dei lavori, la manutenzione, la segnaletica, lo smontaggio.</t>
  </si>
  <si>
    <t>Scavo area cabina L=10m B=4m H=0,15m</t>
  </si>
  <si>
    <t>Delimitazione area cantiere su aiula fronte strada. L=50m</t>
  </si>
  <si>
    <t>26</t>
  </si>
  <si>
    <t>27</t>
  </si>
  <si>
    <t>1C.02.150.0010.a</t>
  </si>
  <si>
    <t>Scavo a sezione obbligata eseguito a mano di materie di qualsiasi natura e consistenza fino alla profondità di 0,80 m, con paleggiamento e deposito a bordo scavo delle terre</t>
  </si>
  <si>
    <t>Per ricerca tubazioni e cavidotti elettrici per i primi 80cm di profondità; L=3m B=0.6m</t>
  </si>
  <si>
    <t>1C.02.150.0010.c</t>
  </si>
  <si>
    <t xml:space="preserve">Scavo a sezione obbligata eseguito a mano di materie di qualsiasi natura e consistenza per profondità compresa tra 0,81 e 2.00 m, con paleggiamento e deposito a bordo scavo delle terre  </t>
  </si>
  <si>
    <t>Per ricerca tubazioni e cavidotti elettrici fino alla profondità di 1,20m; L=3m B=0.6m</t>
  </si>
  <si>
    <t>MA.05.05</t>
  </si>
  <si>
    <t>MANO D'OPERA EDILE: Operaio specializzato edile</t>
  </si>
  <si>
    <t>1C.24.040.0010.f</t>
  </si>
  <si>
    <t>Pitturazione a due riprese, su superfici esterne già preparate ed isolate. Compresi piani di lavoro ed assistenze murarie. Con pitture a base di resine silossaniche e dispersione acrilica, idrodiluibile (p.s. 1,56 kg/l; resa = 0,25-0,17 l/m²)</t>
  </si>
  <si>
    <t>Prozione ricostruita per sigillatura con cabina del muro esistente</t>
  </si>
  <si>
    <t>1C.02.350.0010.f</t>
  </si>
  <si>
    <t>Rinterro di scavi con mezzi meccanici con carico, trasporto e scarico al luogo d'impiego, spianamenti e costipazione a strati non superiori a 50 cm, bagnatura e ricarichi: con fornitura di mista naturale (tout-venant)</t>
  </si>
  <si>
    <t>riempimento attorno alla fondazione cabina L=18m Sez=0,5*0,8*0,8mq</t>
  </si>
  <si>
    <t>28</t>
  </si>
  <si>
    <t>29</t>
  </si>
  <si>
    <t>30</t>
  </si>
  <si>
    <t>31</t>
  </si>
  <si>
    <t>porz muro perim in corrisp inserim cab el: L=10m; H=3m; Sp=25cm</t>
  </si>
  <si>
    <t>porz fond muro perim in corrisp inserim cab el: L=9,5m; H=0,4m; B=0,5cm</t>
  </si>
  <si>
    <t>Smaltimento a discarica e oneri connessi</t>
  </si>
  <si>
    <t>A.01.04.031 a)
(CCIAA Milano)</t>
  </si>
  <si>
    <t>tributo speciale per conferimento in discarica dei rifiuti solidi cd. "Ecotassa"
rifiuti speciali non pericolosi confgeriti in discarica per rifiuti inerti</t>
  </si>
  <si>
    <t>paramento verticale di sigillatura con cabina 90kg/mc di acciaio</t>
  </si>
  <si>
    <t>marciapede 90kg/mc di acciaio</t>
  </si>
  <si>
    <t>Assistenza muraria per comonenti accessori e finiture in genere.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</si>
</sst>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.######;"/>
    <numFmt numFmtId="165" formatCode="0.000"/>
    <numFmt numFmtId="166" formatCode="0.00_ ;[Red]\-0.00\ "/>
    <numFmt numFmtId="167" formatCode="#,##0.000_ ;\-#,##0.000\ "/>
    <numFmt numFmtId="168" formatCode="#,##0.00_ ;[Red]\-#,##0.00\ "/>
  </numFmts>
  <fonts count="22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color indexed="17"/>
      <name val="Tahoma"/>
      <family val="2"/>
    </font>
    <font>
      <sz val="10"/>
      <color indexed="17"/>
      <name val="Tahoma"/>
      <family val="2"/>
    </font>
    <font>
      <b/>
      <sz val="9"/>
      <color indexed="17"/>
      <name val="Tahoma"/>
      <family val="2"/>
    </font>
    <font>
      <sz val="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name val="Calibri"/>
      <family val="2"/>
    </font>
    <font>
      <sz val="8"/>
      <color indexed="56"/>
      <name val="Tahoma"/>
      <family val="2"/>
    </font>
    <font>
      <sz val="8"/>
      <color indexed="8"/>
      <name val="Tahoma"/>
      <family val="2"/>
    </font>
    <font>
      <b/>
      <sz val="8"/>
      <color indexed="8"/>
      <name val="Tahoma"/>
      <family val="2"/>
    </font>
    <font>
      <sz val="8"/>
      <color indexed="9"/>
      <name val="Tahoma"/>
      <family val="2"/>
    </font>
    <font>
      <sz val="10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color rgb="FFFF000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 style="thin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double">
        <color indexed="57"/>
      </bottom>
      <diagonal/>
    </border>
    <border>
      <left/>
      <right/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/>
      <diagonal/>
    </border>
  </borders>
  <cellStyleXfs count="2">
    <xf numFmtId="0" fontId="0" fillId="0" borderId="0"/>
    <xf numFmtId="0" fontId="18" fillId="0" borderId="0"/>
  </cellStyleXfs>
  <cellXfs count="228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49" fontId="0" fillId="0" borderId="0" xfId="0" applyNumberFormat="1" applyBorder="1"/>
    <xf numFmtId="0" fontId="6" fillId="0" borderId="0" xfId="0" applyFont="1" applyBorder="1"/>
    <xf numFmtId="49" fontId="0" fillId="0" borderId="0" xfId="0" applyNumberFormat="1" applyFill="1" applyBorder="1" applyAlignment="1">
      <alignment horizontal="right" vertical="top"/>
    </xf>
    <xf numFmtId="49" fontId="0" fillId="0" borderId="0" xfId="0" applyNumberFormat="1" applyFill="1" applyBorder="1" applyAlignment="1">
      <alignment horizontal="left" vertical="top" wrapText="1"/>
    </xf>
    <xf numFmtId="2" fontId="0" fillId="0" borderId="0" xfId="0" applyNumberFormat="1" applyBorder="1" applyAlignment="1">
      <alignment horizontal="right" wrapText="1"/>
    </xf>
    <xf numFmtId="0" fontId="0" fillId="0" borderId="0" xfId="0" applyNumberFormat="1" applyBorder="1" applyAlignment="1">
      <alignment horizontal="right" wrapText="1"/>
    </xf>
    <xf numFmtId="2" fontId="9" fillId="0" borderId="0" xfId="0" applyNumberFormat="1" applyFont="1" applyBorder="1" applyAlignment="1">
      <alignment horizontal="right" wrapText="1"/>
    </xf>
    <xf numFmtId="164" fontId="9" fillId="0" borderId="0" xfId="0" applyNumberFormat="1" applyFont="1" applyBorder="1" applyAlignment="1">
      <alignment horizontal="justify" vertical="top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justify" vertical="top" wrapText="1"/>
    </xf>
    <xf numFmtId="0" fontId="1" fillId="0" borderId="2" xfId="0" applyNumberFormat="1" applyFont="1" applyBorder="1" applyAlignment="1">
      <alignment horizontal="justify" vertical="top" wrapText="1"/>
    </xf>
    <xf numFmtId="49" fontId="11" fillId="2" borderId="3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49" fontId="0" fillId="0" borderId="3" xfId="0" applyNumberFormat="1" applyFill="1" applyBorder="1" applyAlignment="1">
      <alignment horizontal="left" vertical="top" wrapText="1"/>
    </xf>
    <xf numFmtId="2" fontId="0" fillId="0" borderId="3" xfId="0" applyNumberFormat="1" applyBorder="1" applyAlignment="1">
      <alignment horizontal="right" wrapText="1"/>
    </xf>
    <xf numFmtId="165" fontId="0" fillId="0" borderId="3" xfId="0" applyNumberFormat="1" applyBorder="1" applyAlignment="1">
      <alignment horizontal="right" wrapText="1"/>
    </xf>
    <xf numFmtId="2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Border="1" applyAlignment="1">
      <alignment horizontal="right" vertical="top" wrapText="1"/>
    </xf>
    <xf numFmtId="0" fontId="0" fillId="0" borderId="3" xfId="0" applyNumberFormat="1" applyBorder="1" applyAlignment="1">
      <alignment horizontal="justify" vertical="top" wrapText="1"/>
    </xf>
    <xf numFmtId="0" fontId="13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justify" vertical="top" wrapText="1"/>
    </xf>
    <xf numFmtId="165" fontId="0" fillId="0" borderId="3" xfId="0" applyNumberFormat="1" applyBorder="1" applyAlignment="1">
      <alignment horizontal="center" vertical="top" wrapText="1"/>
    </xf>
    <xf numFmtId="49" fontId="0" fillId="0" borderId="3" xfId="0" applyNumberFormat="1" applyFill="1" applyBorder="1" applyAlignment="1">
      <alignment horizontal="center" vertical="top"/>
    </xf>
    <xf numFmtId="0" fontId="0" fillId="0" borderId="3" xfId="0" applyNumberFormat="1" applyBorder="1" applyAlignment="1">
      <alignment horizontal="center" wrapText="1"/>
    </xf>
    <xf numFmtId="164" fontId="0" fillId="0" borderId="3" xfId="0" applyNumberForma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49" fontId="0" fillId="0" borderId="3" xfId="0" applyNumberFormat="1" applyFill="1" applyBorder="1" applyAlignment="1">
      <alignment horizontal="right" vertical="top"/>
    </xf>
    <xf numFmtId="0" fontId="0" fillId="0" borderId="3" xfId="0" applyNumberFormat="1" applyBorder="1" applyAlignment="1">
      <alignment horizontal="right" wrapText="1"/>
    </xf>
    <xf numFmtId="0" fontId="10" fillId="0" borderId="4" xfId="0" applyFont="1" applyBorder="1"/>
    <xf numFmtId="0" fontId="10" fillId="0" borderId="5" xfId="0" applyFont="1" applyBorder="1"/>
    <xf numFmtId="0" fontId="10" fillId="0" borderId="6" xfId="0" applyFont="1" applyBorder="1"/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49" fontId="0" fillId="0" borderId="10" xfId="0" applyNumberFormat="1" applyFill="1" applyBorder="1" applyAlignment="1">
      <alignment horizontal="right" vertical="top"/>
    </xf>
    <xf numFmtId="49" fontId="0" fillId="0" borderId="11" xfId="0" applyNumberFormat="1" applyFill="1" applyBorder="1" applyAlignment="1">
      <alignment horizontal="left" vertical="top" wrapText="1"/>
    </xf>
    <xf numFmtId="164" fontId="7" fillId="2" borderId="11" xfId="0" applyNumberFormat="1" applyFont="1" applyFill="1" applyBorder="1" applyAlignment="1">
      <alignment horizontal="justify" vertical="top" wrapText="1"/>
    </xf>
    <xf numFmtId="2" fontId="0" fillId="0" borderId="11" xfId="0" applyNumberFormat="1" applyBorder="1" applyAlignment="1">
      <alignment horizontal="right" wrapText="1"/>
    </xf>
    <xf numFmtId="165" fontId="0" fillId="0" borderId="11" xfId="0" applyNumberFormat="1" applyBorder="1" applyAlignment="1">
      <alignment horizontal="right" wrapText="1"/>
    </xf>
    <xf numFmtId="49" fontId="7" fillId="0" borderId="11" xfId="0" applyNumberFormat="1" applyFont="1" applyFill="1" applyBorder="1" applyAlignment="1">
      <alignment horizontal="left" vertical="top" wrapText="1"/>
    </xf>
    <xf numFmtId="164" fontId="8" fillId="2" borderId="11" xfId="0" applyNumberFormat="1" applyFont="1" applyFill="1" applyBorder="1" applyAlignment="1">
      <alignment horizontal="left" vertical="top" wrapText="1"/>
    </xf>
    <xf numFmtId="1" fontId="0" fillId="0" borderId="10" xfId="0" applyNumberFormat="1" applyFill="1" applyBorder="1" applyAlignment="1">
      <alignment horizontal="right" vertical="top"/>
    </xf>
    <xf numFmtId="49" fontId="2" fillId="0" borderId="11" xfId="0" applyNumberFormat="1" applyFont="1" applyFill="1" applyBorder="1" applyAlignment="1">
      <alignment horizontal="left" vertical="top" wrapText="1"/>
    </xf>
    <xf numFmtId="164" fontId="7" fillId="0" borderId="11" xfId="0" applyNumberFormat="1" applyFont="1" applyBorder="1" applyAlignment="1">
      <alignment horizontal="justify" vertical="top" wrapText="1"/>
    </xf>
    <xf numFmtId="49" fontId="7" fillId="0" borderId="11" xfId="0" applyNumberFormat="1" applyFont="1" applyFill="1" applyBorder="1" applyAlignment="1">
      <alignment horizontal="center" vertical="top" wrapText="1"/>
    </xf>
    <xf numFmtId="49" fontId="3" fillId="0" borderId="11" xfId="0" applyNumberFormat="1" applyFont="1" applyFill="1" applyBorder="1" applyAlignment="1">
      <alignment horizontal="left" vertical="top" wrapText="1"/>
    </xf>
    <xf numFmtId="164" fontId="8" fillId="2" borderId="11" xfId="0" applyNumberFormat="1" applyFont="1" applyFill="1" applyBorder="1" applyAlignment="1">
      <alignment horizontal="justify" vertical="top" wrapText="1"/>
    </xf>
    <xf numFmtId="2" fontId="5" fillId="2" borderId="11" xfId="0" applyNumberFormat="1" applyFont="1" applyFill="1" applyBorder="1" applyAlignment="1">
      <alignment horizontal="right" wrapText="1"/>
    </xf>
    <xf numFmtId="165" fontId="5" fillId="2" borderId="11" xfId="0" applyNumberFormat="1" applyFont="1" applyFill="1" applyBorder="1" applyAlignment="1">
      <alignment horizontal="right" wrapText="1"/>
    </xf>
    <xf numFmtId="2" fontId="3" fillId="2" borderId="11" xfId="0" applyNumberFormat="1" applyFont="1" applyFill="1" applyBorder="1" applyAlignment="1">
      <alignment horizontal="right" wrapText="1"/>
    </xf>
    <xf numFmtId="49" fontId="0" fillId="0" borderId="11" xfId="0" applyNumberFormat="1" applyFill="1" applyBorder="1" applyAlignment="1">
      <alignment horizontal="center" vertical="top"/>
    </xf>
    <xf numFmtId="0" fontId="0" fillId="0" borderId="11" xfId="0" applyNumberFormat="1" applyBorder="1" applyAlignment="1">
      <alignment horizontal="center" wrapText="1"/>
    </xf>
    <xf numFmtId="164" fontId="0" fillId="0" borderId="11" xfId="0" applyNumberFormat="1" applyBorder="1" applyAlignment="1">
      <alignment horizontal="justify" vertical="top" wrapText="1"/>
    </xf>
    <xf numFmtId="49" fontId="0" fillId="0" borderId="11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right" vertical="top"/>
    </xf>
    <xf numFmtId="49" fontId="0" fillId="0" borderId="12" xfId="0" applyNumberFormat="1" applyFill="1" applyBorder="1" applyAlignment="1">
      <alignment horizontal="center" vertical="top"/>
    </xf>
    <xf numFmtId="49" fontId="0" fillId="0" borderId="12" xfId="0" applyNumberFormat="1" applyFill="1" applyBorder="1" applyAlignment="1">
      <alignment horizontal="left" vertical="top" wrapText="1"/>
    </xf>
    <xf numFmtId="0" fontId="10" fillId="0" borderId="8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2" fontId="9" fillId="0" borderId="13" xfId="0" applyNumberFormat="1" applyFont="1" applyBorder="1" applyAlignment="1">
      <alignment horizontal="right" vertical="top" wrapText="1"/>
    </xf>
    <xf numFmtId="2" fontId="9" fillId="0" borderId="14" xfId="0" applyNumberFormat="1" applyFont="1" applyBorder="1" applyAlignment="1">
      <alignment horizontal="right" wrapText="1"/>
    </xf>
    <xf numFmtId="0" fontId="9" fillId="0" borderId="14" xfId="0" applyNumberFormat="1" applyFont="1" applyBorder="1" applyAlignment="1">
      <alignment horizontal="right" wrapText="1"/>
    </xf>
    <xf numFmtId="0" fontId="9" fillId="0" borderId="14" xfId="0" applyNumberFormat="1" applyFont="1" applyBorder="1" applyAlignment="1">
      <alignment horizontal="center" wrapText="1"/>
    </xf>
    <xf numFmtId="164" fontId="9" fillId="0" borderId="15" xfId="0" applyNumberFormat="1" applyFont="1" applyBorder="1" applyAlignment="1">
      <alignment horizontal="justify" vertical="top" wrapText="1"/>
    </xf>
    <xf numFmtId="164" fontId="9" fillId="0" borderId="5" xfId="0" applyNumberFormat="1" applyFont="1" applyBorder="1" applyAlignment="1">
      <alignment horizontal="justify" vertical="top" wrapText="1"/>
    </xf>
    <xf numFmtId="49" fontId="9" fillId="0" borderId="5" xfId="0" applyNumberFormat="1" applyFont="1" applyBorder="1" applyAlignment="1">
      <alignment horizontal="justify" vertical="top" wrapText="1"/>
    </xf>
    <xf numFmtId="164" fontId="9" fillId="0" borderId="16" xfId="0" applyNumberFormat="1" applyFont="1" applyBorder="1" applyAlignment="1">
      <alignment horizontal="justify" vertical="top" wrapText="1"/>
    </xf>
    <xf numFmtId="164" fontId="9" fillId="0" borderId="17" xfId="0" applyNumberFormat="1" applyFont="1" applyBorder="1" applyAlignment="1">
      <alignment horizontal="justify" vertical="top" wrapText="1"/>
    </xf>
    <xf numFmtId="49" fontId="9" fillId="0" borderId="17" xfId="0" applyNumberFormat="1" applyFont="1" applyBorder="1" applyAlignment="1">
      <alignment horizontal="justify" vertical="top" wrapText="1"/>
    </xf>
    <xf numFmtId="164" fontId="9" fillId="0" borderId="18" xfId="0" applyNumberFormat="1" applyFont="1" applyBorder="1" applyAlignment="1">
      <alignment horizontal="justify" vertical="top" wrapText="1"/>
    </xf>
    <xf numFmtId="164" fontId="9" fillId="0" borderId="19" xfId="0" applyNumberFormat="1" applyFont="1" applyBorder="1" applyAlignment="1">
      <alignment horizontal="justify" vertical="top" wrapText="1"/>
    </xf>
    <xf numFmtId="49" fontId="9" fillId="0" borderId="19" xfId="0" applyNumberFormat="1" applyFont="1" applyBorder="1" applyAlignment="1">
      <alignment horizontal="justify" vertical="top" wrapText="1"/>
    </xf>
    <xf numFmtId="0" fontId="1" fillId="0" borderId="20" xfId="0" applyFont="1" applyBorder="1"/>
    <xf numFmtId="0" fontId="1" fillId="0" borderId="3" xfId="0" applyNumberFormat="1" applyFont="1" applyFill="1" applyBorder="1" applyAlignment="1">
      <alignment horizontal="justify" vertical="top" wrapText="1"/>
    </xf>
    <xf numFmtId="0" fontId="0" fillId="0" borderId="3" xfId="0" applyNumberFormat="1" applyFill="1" applyBorder="1" applyAlignment="1">
      <alignment horizontal="justify" vertical="top" wrapText="1"/>
    </xf>
    <xf numFmtId="0" fontId="13" fillId="0" borderId="3" xfId="0" applyNumberFormat="1" applyFon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vertical="top" wrapText="1"/>
    </xf>
    <xf numFmtId="2" fontId="0" fillId="0" borderId="3" xfId="0" applyNumberFormat="1" applyFill="1" applyBorder="1" applyAlignment="1">
      <alignment horizontal="right" wrapText="1"/>
    </xf>
    <xf numFmtId="2" fontId="0" fillId="0" borderId="3" xfId="0" applyNumberFormat="1" applyFill="1" applyBorder="1" applyAlignment="1">
      <alignment horizontal="center" vertical="top" wrapText="1"/>
    </xf>
    <xf numFmtId="0" fontId="1" fillId="0" borderId="3" xfId="0" applyNumberFormat="1" applyFont="1" applyFill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left" vertical="top" wrapText="1"/>
    </xf>
    <xf numFmtId="2" fontId="21" fillId="0" borderId="2" xfId="0" applyNumberFormat="1" applyFont="1" applyBorder="1" applyAlignment="1">
      <alignment horizontal="right" vertical="top" wrapText="1"/>
    </xf>
    <xf numFmtId="1" fontId="21" fillId="0" borderId="2" xfId="0" applyNumberFormat="1" applyFont="1" applyBorder="1" applyAlignment="1">
      <alignment horizontal="right" vertical="top" wrapText="1"/>
    </xf>
    <xf numFmtId="49" fontId="21" fillId="0" borderId="2" xfId="0" applyNumberFormat="1" applyFont="1" applyFill="1" applyBorder="1" applyAlignment="1">
      <alignment horizontal="right" vertical="top"/>
    </xf>
    <xf numFmtId="49" fontId="21" fillId="0" borderId="10" xfId="0" applyNumberFormat="1" applyFont="1" applyFill="1" applyBorder="1" applyAlignment="1">
      <alignment horizontal="right" vertical="top"/>
    </xf>
    <xf numFmtId="1" fontId="21" fillId="0" borderId="10" xfId="0" applyNumberFormat="1" applyFont="1" applyFill="1" applyBorder="1" applyAlignment="1">
      <alignment horizontal="right" vertical="top"/>
    </xf>
    <xf numFmtId="1" fontId="1" fillId="0" borderId="2" xfId="0" applyNumberFormat="1" applyFont="1" applyBorder="1" applyAlignment="1">
      <alignment horizontal="right" vertical="top" wrapText="1"/>
    </xf>
    <xf numFmtId="165" fontId="1" fillId="0" borderId="3" xfId="0" quotePrefix="1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0" fontId="0" fillId="0" borderId="0" xfId="0" applyFill="1" applyBorder="1"/>
    <xf numFmtId="0" fontId="1" fillId="0" borderId="0" xfId="0" applyFont="1" applyBorder="1"/>
    <xf numFmtId="0" fontId="1" fillId="0" borderId="0" xfId="0" applyFont="1" applyFill="1" applyBorder="1"/>
    <xf numFmtId="49" fontId="1" fillId="0" borderId="10" xfId="0" applyNumberFormat="1" applyFont="1" applyFill="1" applyBorder="1" applyAlignment="1">
      <alignment horizontal="right" vertical="top"/>
    </xf>
    <xf numFmtId="1" fontId="1" fillId="0" borderId="2" xfId="0" applyNumberFormat="1" applyFont="1" applyFill="1" applyBorder="1" applyAlignment="1">
      <alignment horizontal="right" vertical="top"/>
    </xf>
    <xf numFmtId="1" fontId="1" fillId="0" borderId="10" xfId="0" applyNumberFormat="1" applyFont="1" applyFill="1" applyBorder="1" applyAlignment="1">
      <alignment horizontal="right" vertical="top"/>
    </xf>
    <xf numFmtId="0" fontId="0" fillId="0" borderId="1" xfId="0" applyFill="1" applyBorder="1" applyAlignment="1">
      <alignment horizontal="center"/>
    </xf>
    <xf numFmtId="0" fontId="10" fillId="0" borderId="8" xfId="0" applyFont="1" applyFill="1" applyBorder="1" applyAlignment="1">
      <alignment horizontal="center" vertical="center"/>
    </xf>
    <xf numFmtId="49" fontId="11" fillId="0" borderId="3" xfId="0" applyNumberFormat="1" applyFont="1" applyFill="1" applyBorder="1" applyAlignment="1">
      <alignment horizontal="center" vertical="center" wrapText="1"/>
    </xf>
    <xf numFmtId="2" fontId="9" fillId="0" borderId="0" xfId="0" applyNumberFormat="1" applyFont="1" applyFill="1" applyBorder="1" applyAlignment="1">
      <alignment horizontal="right" wrapText="1"/>
    </xf>
    <xf numFmtId="0" fontId="6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" xfId="0" applyNumberFormat="1" applyFill="1" applyBorder="1" applyAlignment="1">
      <alignment horizontal="center" wrapText="1"/>
    </xf>
    <xf numFmtId="164" fontId="0" fillId="0" borderId="3" xfId="0" applyNumberFormat="1" applyFill="1" applyBorder="1" applyAlignment="1">
      <alignment horizontal="justify" vertical="top" wrapText="1"/>
    </xf>
    <xf numFmtId="165" fontId="0" fillId="0" borderId="3" xfId="0" applyNumberFormat="1" applyFill="1" applyBorder="1" applyAlignment="1">
      <alignment horizontal="right" wrapText="1"/>
    </xf>
    <xf numFmtId="164" fontId="7" fillId="0" borderId="11" xfId="0" applyNumberFormat="1" applyFont="1" applyFill="1" applyBorder="1" applyAlignment="1">
      <alignment horizontal="justify" vertical="top" wrapText="1"/>
    </xf>
    <xf numFmtId="2" fontId="0" fillId="0" borderId="11" xfId="0" applyNumberFormat="1" applyFill="1" applyBorder="1" applyAlignment="1">
      <alignment horizontal="right" wrapText="1"/>
    </xf>
    <xf numFmtId="165" fontId="0" fillId="0" borderId="11" xfId="0" applyNumberFormat="1" applyFill="1" applyBorder="1" applyAlignment="1">
      <alignment horizontal="right" wrapText="1"/>
    </xf>
    <xf numFmtId="0" fontId="0" fillId="0" borderId="11" xfId="0" applyNumberFormat="1" applyFill="1" applyBorder="1" applyAlignment="1">
      <alignment horizontal="center" wrapText="1"/>
    </xf>
    <xf numFmtId="0" fontId="0" fillId="0" borderId="0" xfId="0" applyBorder="1" applyAlignment="1">
      <alignment wrapText="1"/>
    </xf>
    <xf numFmtId="49" fontId="0" fillId="0" borderId="3" xfId="0" applyNumberFormat="1" applyFill="1" applyBorder="1" applyAlignment="1">
      <alignment horizontal="center" vertical="top" wrapText="1"/>
    </xf>
    <xf numFmtId="4" fontId="0" fillId="0" borderId="1" xfId="0" applyNumberFormat="1" applyBorder="1" applyAlignment="1">
      <alignment horizontal="center"/>
    </xf>
    <xf numFmtId="4" fontId="0" fillId="3" borderId="1" xfId="0" applyNumberFormat="1" applyFill="1" applyBorder="1"/>
    <xf numFmtId="4" fontId="0" fillId="0" borderId="1" xfId="0" applyNumberFormat="1" applyBorder="1"/>
    <xf numFmtId="4" fontId="0" fillId="3" borderId="21" xfId="0" applyNumberFormat="1" applyFill="1" applyBorder="1"/>
    <xf numFmtId="4" fontId="10" fillId="0" borderId="8" xfId="0" applyNumberFormat="1" applyFont="1" applyBorder="1" applyAlignment="1">
      <alignment horizontal="center"/>
    </xf>
    <xf numFmtId="4" fontId="10" fillId="3" borderId="8" xfId="0" applyNumberFormat="1" applyFont="1" applyFill="1" applyBorder="1" applyAlignment="1">
      <alignment horizontal="center"/>
    </xf>
    <xf numFmtId="4" fontId="10" fillId="3" borderId="22" xfId="0" applyNumberFormat="1" applyFont="1" applyFill="1" applyBorder="1" applyAlignment="1">
      <alignment horizontal="center"/>
    </xf>
    <xf numFmtId="4" fontId="10" fillId="2" borderId="3" xfId="0" applyNumberFormat="1" applyFont="1" applyFill="1" applyBorder="1" applyAlignment="1">
      <alignment vertical="center" wrapText="1"/>
    </xf>
    <xf numFmtId="4" fontId="10" fillId="3" borderId="3" xfId="0" applyNumberFormat="1" applyFont="1" applyFill="1" applyBorder="1" applyAlignment="1">
      <alignment horizontal="center" vertical="center" wrapText="1"/>
    </xf>
    <xf numFmtId="4" fontId="10" fillId="3" borderId="23" xfId="0" applyNumberFormat="1" applyFont="1" applyFill="1" applyBorder="1" applyAlignment="1">
      <alignment vertical="center" wrapText="1"/>
    </xf>
    <xf numFmtId="4" fontId="4" fillId="2" borderId="11" xfId="0" applyNumberFormat="1" applyFont="1" applyFill="1" applyBorder="1" applyAlignment="1">
      <alignment horizontal="center" wrapText="1"/>
    </xf>
    <xf numFmtId="4" fontId="4" fillId="3" borderId="11" xfId="0" applyNumberFormat="1" applyFont="1" applyFill="1" applyBorder="1" applyAlignment="1">
      <alignment horizont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4" fillId="0" borderId="11" xfId="0" applyNumberFormat="1" applyFont="1" applyFill="1" applyBorder="1" applyAlignment="1">
      <alignment vertical="center" wrapText="1"/>
    </xf>
    <xf numFmtId="4" fontId="4" fillId="3" borderId="24" xfId="0" applyNumberFormat="1" applyFont="1" applyFill="1" applyBorder="1" applyAlignment="1">
      <alignment horizontal="center" vertical="center" wrapText="1"/>
    </xf>
    <xf numFmtId="4" fontId="0" fillId="0" borderId="11" xfId="0" applyNumberFormat="1" applyBorder="1" applyAlignment="1">
      <alignment horizontal="center" wrapText="1"/>
    </xf>
    <xf numFmtId="4" fontId="0" fillId="3" borderId="11" xfId="0" applyNumberFormat="1" applyFill="1" applyBorder="1" applyAlignment="1">
      <alignment horizontal="center" wrapText="1"/>
    </xf>
    <xf numFmtId="4" fontId="0" fillId="0" borderId="11" xfId="0" applyNumberFormat="1" applyFill="1" applyBorder="1" applyAlignment="1">
      <alignment horizontal="right" vertical="top" wrapText="1"/>
    </xf>
    <xf numFmtId="4" fontId="0" fillId="3" borderId="24" xfId="0" applyNumberFormat="1" applyFill="1" applyBorder="1" applyAlignment="1">
      <alignment horizontal="right" vertical="top" wrapText="1"/>
    </xf>
    <xf numFmtId="4" fontId="0" fillId="0" borderId="3" xfId="0" applyNumberFormat="1" applyFill="1" applyBorder="1" applyAlignment="1">
      <alignment horizontal="right" vertical="top" wrapText="1"/>
    </xf>
    <xf numFmtId="4" fontId="0" fillId="3" borderId="23" xfId="0" applyNumberFormat="1" applyFill="1" applyBorder="1" applyAlignment="1">
      <alignment horizontal="right" vertical="top" wrapText="1"/>
    </xf>
    <xf numFmtId="4" fontId="0" fillId="0" borderId="3" xfId="0" applyNumberForma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" fontId="0" fillId="0" borderId="3" xfId="0" applyNumberFormat="1" applyFill="1" applyBorder="1" applyAlignment="1">
      <alignment horizontal="center" wrapText="1"/>
    </xf>
    <xf numFmtId="4" fontId="0" fillId="0" borderId="3" xfId="0" applyNumberFormat="1" applyFill="1" applyBorder="1" applyAlignment="1">
      <alignment horizontal="right" wrapText="1"/>
    </xf>
    <xf numFmtId="4" fontId="0" fillId="0" borderId="11" xfId="0" applyNumberFormat="1" applyFill="1" applyBorder="1" applyAlignment="1">
      <alignment horizont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" fontId="14" fillId="0" borderId="11" xfId="0" applyNumberFormat="1" applyFont="1" applyFill="1" applyBorder="1" applyAlignment="1">
      <alignment horizontal="center" vertical="center" wrapText="1"/>
    </xf>
    <xf numFmtId="4" fontId="15" fillId="3" borderId="24" xfId="0" applyNumberFormat="1" applyFont="1" applyFill="1" applyBorder="1" applyAlignment="1">
      <alignment horizontal="center" vertical="center" wrapText="1"/>
    </xf>
    <xf numFmtId="4" fontId="0" fillId="0" borderId="11" xfId="0" applyNumberFormat="1" applyFill="1" applyBorder="1" applyAlignment="1">
      <alignment horizontal="right" wrapText="1"/>
    </xf>
    <xf numFmtId="4" fontId="14" fillId="0" borderId="11" xfId="0" applyNumberFormat="1" applyFont="1" applyFill="1" applyBorder="1" applyAlignment="1">
      <alignment horizontal="right" vertical="top" wrapText="1"/>
    </xf>
    <xf numFmtId="4" fontId="15" fillId="3" borderId="24" xfId="0" applyNumberFormat="1" applyFont="1" applyFill="1" applyBorder="1" applyAlignment="1">
      <alignment horizontal="right" vertical="top" wrapText="1"/>
    </xf>
    <xf numFmtId="4" fontId="0" fillId="0" borderId="23" xfId="0" applyNumberFormat="1" applyFill="1" applyBorder="1" applyAlignment="1">
      <alignment horizontal="right" vertical="top" wrapText="1"/>
    </xf>
    <xf numFmtId="4" fontId="0" fillId="0" borderId="3" xfId="0" applyNumberFormat="1" applyBorder="1" applyAlignment="1">
      <alignment horizontal="center" wrapText="1"/>
    </xf>
    <xf numFmtId="4" fontId="0" fillId="3" borderId="3" xfId="0" applyNumberFormat="1" applyFill="1" applyBorder="1" applyAlignment="1">
      <alignment horizontal="right" wrapText="1"/>
    </xf>
    <xf numFmtId="4" fontId="0" fillId="0" borderId="3" xfId="0" applyNumberFormat="1" applyBorder="1" applyAlignment="1">
      <alignment horizontal="right" vertical="top" wrapText="1"/>
    </xf>
    <xf numFmtId="4" fontId="0" fillId="3" borderId="3" xfId="0" applyNumberFormat="1" applyFill="1" applyBorder="1" applyAlignment="1">
      <alignment horizontal="right" vertical="top" wrapText="1"/>
    </xf>
    <xf numFmtId="4" fontId="0" fillId="3" borderId="11" xfId="0" applyNumberFormat="1" applyFill="1" applyBorder="1" applyAlignment="1">
      <alignment horizontal="right" wrapText="1"/>
    </xf>
    <xf numFmtId="4" fontId="0" fillId="0" borderId="11" xfId="0" applyNumberFormat="1" applyBorder="1" applyAlignment="1">
      <alignment horizontal="right" vertical="top" wrapText="1"/>
    </xf>
    <xf numFmtId="4" fontId="0" fillId="0" borderId="3" xfId="0" applyNumberFormat="1" applyBorder="1" applyAlignment="1">
      <alignment horizontal="center" vertical="top" wrapText="1"/>
    </xf>
    <xf numFmtId="4" fontId="16" fillId="3" borderId="23" xfId="0" applyNumberFormat="1" applyFont="1" applyFill="1" applyBorder="1" applyAlignment="1">
      <alignment horizontal="right" vertical="top" wrapText="1"/>
    </xf>
    <xf numFmtId="4" fontId="0" fillId="0" borderId="3" xfId="0" applyNumberFormat="1" applyBorder="1" applyAlignment="1">
      <alignment horizontal="right" wrapText="1"/>
    </xf>
    <xf numFmtId="4" fontId="16" fillId="0" borderId="3" xfId="0" applyNumberFormat="1" applyFont="1" applyBorder="1" applyAlignment="1">
      <alignment horizontal="right" vertical="top" wrapText="1"/>
    </xf>
    <xf numFmtId="4" fontId="14" fillId="0" borderId="3" xfId="0" applyNumberFormat="1" applyFont="1" applyFill="1" applyBorder="1" applyAlignment="1">
      <alignment horizontal="right" wrapText="1"/>
    </xf>
    <xf numFmtId="4" fontId="0" fillId="3" borderId="3" xfId="0" applyNumberFormat="1" applyFill="1" applyBorder="1" applyAlignment="1">
      <alignment horizontal="center" wrapText="1"/>
    </xf>
    <xf numFmtId="4" fontId="14" fillId="3" borderId="23" xfId="0" applyNumberFormat="1" applyFont="1" applyFill="1" applyBorder="1" applyAlignment="1">
      <alignment horizontal="right" wrapText="1"/>
    </xf>
    <xf numFmtId="4" fontId="9" fillId="0" borderId="14" xfId="0" applyNumberFormat="1" applyFont="1" applyBorder="1" applyAlignment="1">
      <alignment horizontal="center" wrapText="1"/>
    </xf>
    <xf numFmtId="4" fontId="9" fillId="3" borderId="14" xfId="0" applyNumberFormat="1" applyFont="1" applyFill="1" applyBorder="1" applyAlignment="1">
      <alignment horizontal="right" vertical="top" wrapText="1"/>
    </xf>
    <xf numFmtId="4" fontId="9" fillId="0" borderId="14" xfId="0" applyNumberFormat="1" applyFont="1" applyBorder="1" applyAlignment="1">
      <alignment horizontal="right" vertical="top" wrapText="1"/>
    </xf>
    <xf numFmtId="4" fontId="9" fillId="3" borderId="25" xfId="0" applyNumberFormat="1" applyFont="1" applyFill="1" applyBorder="1" applyAlignment="1">
      <alignment horizontal="right" vertical="top" wrapText="1"/>
    </xf>
    <xf numFmtId="4" fontId="9" fillId="0" borderId="0" xfId="0" applyNumberFormat="1" applyFont="1" applyBorder="1" applyAlignment="1">
      <alignment horizontal="center" wrapText="1"/>
    </xf>
    <xf numFmtId="4" fontId="9" fillId="3" borderId="0" xfId="0" applyNumberFormat="1" applyFont="1" applyFill="1" applyBorder="1" applyAlignment="1">
      <alignment horizontal="center" wrapText="1"/>
    </xf>
    <xf numFmtId="4" fontId="9" fillId="0" borderId="0" xfId="0" applyNumberFormat="1" applyFont="1" applyFill="1" applyBorder="1" applyAlignment="1">
      <alignment horizontal="right" vertical="top" wrapText="1"/>
    </xf>
    <xf numFmtId="4" fontId="9" fillId="3" borderId="0" xfId="0" applyNumberFormat="1" applyFont="1" applyFill="1" applyBorder="1" applyAlignment="1">
      <alignment horizontal="right" vertical="top" wrapText="1"/>
    </xf>
    <xf numFmtId="4" fontId="9" fillId="0" borderId="0" xfId="0" applyNumberFormat="1" applyFont="1" applyBorder="1" applyAlignment="1">
      <alignment horizontal="justify" vertical="top" wrapText="1"/>
    </xf>
    <xf numFmtId="4" fontId="9" fillId="3" borderId="0" xfId="0" applyNumberFormat="1" applyFont="1" applyFill="1" applyBorder="1" applyAlignment="1">
      <alignment horizontal="justify" vertical="top" wrapText="1"/>
    </xf>
    <xf numFmtId="4" fontId="9" fillId="0" borderId="0" xfId="0" applyNumberFormat="1" applyFont="1" applyFill="1" applyBorder="1"/>
    <xf numFmtId="4" fontId="9" fillId="3" borderId="0" xfId="0" applyNumberFormat="1" applyFont="1" applyFill="1" applyBorder="1"/>
    <xf numFmtId="4" fontId="9" fillId="0" borderId="5" xfId="0" applyNumberFormat="1" applyFont="1" applyBorder="1" applyAlignment="1">
      <alignment horizontal="justify" vertical="top" wrapText="1"/>
    </xf>
    <xf numFmtId="4" fontId="9" fillId="3" borderId="5" xfId="0" applyNumberFormat="1" applyFont="1" applyFill="1" applyBorder="1" applyAlignment="1">
      <alignment horizontal="right" vertical="top" wrapText="1"/>
    </xf>
    <xf numFmtId="4" fontId="9" fillId="0" borderId="26" xfId="0" applyNumberFormat="1" applyFont="1" applyBorder="1" applyAlignment="1">
      <alignment horizontal="right" vertical="top" wrapText="1"/>
    </xf>
    <xf numFmtId="4" fontId="9" fillId="0" borderId="17" xfId="0" applyNumberFormat="1" applyFont="1" applyBorder="1" applyAlignment="1">
      <alignment horizontal="justify" vertical="top" wrapText="1"/>
    </xf>
    <xf numFmtId="4" fontId="9" fillId="3" borderId="17" xfId="0" applyNumberFormat="1" applyFont="1" applyFill="1" applyBorder="1" applyAlignment="1">
      <alignment horizontal="right" vertical="top" wrapText="1"/>
    </xf>
    <xf numFmtId="4" fontId="9" fillId="0" borderId="27" xfId="0" applyNumberFormat="1" applyFont="1" applyBorder="1" applyAlignment="1">
      <alignment horizontal="right" vertical="top" wrapText="1"/>
    </xf>
    <xf numFmtId="4" fontId="9" fillId="0" borderId="19" xfId="0" applyNumberFormat="1" applyFont="1" applyBorder="1" applyAlignment="1">
      <alignment horizontal="justify" vertical="top" wrapText="1"/>
    </xf>
    <xf numFmtId="4" fontId="9" fillId="3" borderId="19" xfId="0" applyNumberFormat="1" applyFont="1" applyFill="1" applyBorder="1" applyAlignment="1">
      <alignment horizontal="right" vertical="top" wrapText="1"/>
    </xf>
    <xf numFmtId="4" fontId="9" fillId="0" borderId="28" xfId="0" applyNumberFormat="1" applyFont="1" applyBorder="1" applyAlignment="1">
      <alignment horizontal="right" vertical="top" wrapText="1"/>
    </xf>
    <xf numFmtId="4" fontId="0" fillId="3" borderId="0" xfId="0" applyNumberFormat="1" applyFill="1" applyBorder="1"/>
    <xf numFmtId="4" fontId="0" fillId="0" borderId="0" xfId="0" applyNumberFormat="1" applyFill="1" applyBorder="1"/>
    <xf numFmtId="4" fontId="6" fillId="0" borderId="0" xfId="0" applyNumberFormat="1" applyFont="1" applyBorder="1"/>
    <xf numFmtId="4" fontId="6" fillId="3" borderId="0" xfId="0" applyNumberFormat="1" applyFont="1" applyFill="1" applyBorder="1"/>
    <xf numFmtId="4" fontId="0" fillId="0" borderId="0" xfId="0" applyNumberFormat="1" applyBorder="1"/>
    <xf numFmtId="4" fontId="0" fillId="0" borderId="0" xfId="0" applyNumberFormat="1" applyBorder="1" applyAlignment="1">
      <alignment horizontal="center"/>
    </xf>
    <xf numFmtId="0" fontId="17" fillId="0" borderId="0" xfId="0" applyFont="1" applyBorder="1" applyAlignment="1">
      <alignment vertical="center" wrapText="1"/>
    </xf>
    <xf numFmtId="0" fontId="0" fillId="0" borderId="29" xfId="0" applyNumberFormat="1" applyBorder="1" applyAlignment="1">
      <alignment horizontal="justify" vertical="top" wrapText="1"/>
    </xf>
    <xf numFmtId="2" fontId="0" fillId="0" borderId="0" xfId="0" applyNumberFormat="1" applyBorder="1" applyAlignment="1">
      <alignment horizontal="center" wrapText="1"/>
    </xf>
    <xf numFmtId="49" fontId="0" fillId="0" borderId="26" xfId="0" applyNumberFormat="1" applyFill="1" applyBorder="1"/>
    <xf numFmtId="164" fontId="9" fillId="0" borderId="18" xfId="0" applyNumberFormat="1" applyFont="1" applyBorder="1" applyAlignment="1">
      <alignment horizontal="right" vertical="top" wrapText="1"/>
    </xf>
    <xf numFmtId="49" fontId="9" fillId="3" borderId="19" xfId="0" applyNumberFormat="1" applyFont="1" applyFill="1" applyBorder="1" applyAlignment="1">
      <alignment horizontal="right" vertical="top" wrapText="1"/>
    </xf>
    <xf numFmtId="4" fontId="9" fillId="0" borderId="28" xfId="0" applyNumberFormat="1" applyFont="1" applyBorder="1" applyAlignment="1">
      <alignment horizontal="right" vertical="center" wrapText="1"/>
    </xf>
    <xf numFmtId="1" fontId="0" fillId="0" borderId="2" xfId="0" applyNumberFormat="1" applyFill="1" applyBorder="1" applyAlignment="1">
      <alignment horizontal="right" vertical="top"/>
    </xf>
    <xf numFmtId="0" fontId="0" fillId="0" borderId="0" xfId="0" applyBorder="1"/>
    <xf numFmtId="49" fontId="2" fillId="0" borderId="3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justify" vertical="top" wrapText="1"/>
    </xf>
    <xf numFmtId="0" fontId="0" fillId="0" borderId="0" xfId="0" applyBorder="1"/>
    <xf numFmtId="49" fontId="2" fillId="0" borderId="3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justify" vertical="top" wrapText="1"/>
    </xf>
    <xf numFmtId="0" fontId="0" fillId="0" borderId="0" xfId="0" applyBorder="1"/>
    <xf numFmtId="0" fontId="1" fillId="0" borderId="3" xfId="0" applyNumberFormat="1" applyFon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0" fontId="1" fillId="0" borderId="3" xfId="0" applyNumberFormat="1" applyFont="1" applyBorder="1" applyAlignment="1">
      <alignment horizontal="center" wrapText="1"/>
    </xf>
    <xf numFmtId="165" fontId="1" fillId="0" borderId="3" xfId="0" applyNumberFormat="1" applyFont="1" applyFill="1" applyBorder="1" applyAlignment="1">
      <alignment horizontal="right" vertical="top" wrapText="1"/>
    </xf>
    <xf numFmtId="2" fontId="1" fillId="3" borderId="23" xfId="0" applyNumberFormat="1" applyFont="1" applyFill="1" applyBorder="1" applyAlignment="1">
      <alignment horizontal="right" vertical="top" wrapText="1"/>
    </xf>
    <xf numFmtId="0" fontId="1" fillId="0" borderId="0" xfId="0" applyFont="1" applyBorder="1"/>
    <xf numFmtId="2" fontId="1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0" fontId="1" fillId="0" borderId="3" xfId="0" applyNumberFormat="1" applyFont="1" applyFill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left" vertical="top" wrapText="1"/>
    </xf>
    <xf numFmtId="2" fontId="1" fillId="0" borderId="23" xfId="0" applyNumberFormat="1" applyFont="1" applyFill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168" fontId="1" fillId="0" borderId="3" xfId="0" applyNumberFormat="1" applyFont="1" applyFill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Fill="1" applyBorder="1" applyAlignment="1">
      <alignment horizontal="right" vertical="top" wrapText="1"/>
    </xf>
    <xf numFmtId="0" fontId="1" fillId="0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wrapText="1"/>
    </xf>
  </cellXfs>
  <cellStyles count="2">
    <cellStyle name="0,0_x000d__x000a_NA_x000d__x000a_" xfId="1"/>
    <cellStyle name="Normale" xfId="0" builtinId="0"/>
  </cellStyles>
  <dxfs count="247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Relationship Id="rId9" Type="http://schemas.openxmlformats.org/officeDocument/2006/relationships/xmlMaps" Target="xmlMap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50"/>
    <pageSetUpPr fitToPage="1"/>
  </sheetPr>
  <dimension ref="A1:S237"/>
  <sheetViews>
    <sheetView showGridLines="0" showZeros="0" tabSelected="1" view="pageBreakPreview" zoomScale="115" zoomScaleNormal="100" zoomScaleSheetLayoutView="115" workbookViewId="0">
      <pane xSplit="4" ySplit="3" topLeftCell="E105" activePane="bottomRight" state="frozen"/>
      <selection pane="topRight" activeCell="E1" sqref="E1"/>
      <selection pane="bottomLeft" activeCell="A4" sqref="A4"/>
      <selection pane="bottomRight" activeCell="E123" sqref="E123"/>
    </sheetView>
  </sheetViews>
  <sheetFormatPr defaultColWidth="9.33203125" defaultRowHeight="10.5" x14ac:dyDescent="0.15"/>
  <cols>
    <col min="1" max="1" width="1" style="2" customWidth="1"/>
    <col min="2" max="2" width="5.6640625" style="2" customWidth="1"/>
    <col min="3" max="3" width="17.6640625" style="111" hidden="1" customWidth="1"/>
    <col min="4" max="4" width="16.33203125" style="2" bestFit="1" customWidth="1"/>
    <col min="5" max="5" width="64" style="4" bestFit="1" customWidth="1"/>
    <col min="6" max="6" width="8.1640625" style="2" bestFit="1" customWidth="1"/>
    <col min="7" max="7" width="15.5" style="2" bestFit="1" customWidth="1"/>
    <col min="8" max="8" width="6.83203125" style="2" bestFit="1" customWidth="1"/>
    <col min="9" max="9" width="10.83203125" style="2" bestFit="1" customWidth="1"/>
    <col min="10" max="10" width="4.83203125" style="3" bestFit="1" customWidth="1"/>
    <col min="11" max="11" width="9.83203125" style="2" bestFit="1" customWidth="1"/>
    <col min="12" max="12" width="11.33203125" style="194" customWidth="1"/>
    <col min="13" max="13" width="12.33203125" style="189" customWidth="1"/>
    <col min="14" max="14" width="16" style="193" bestFit="1" customWidth="1"/>
    <col min="15" max="15" width="13.5" style="193" customWidth="1"/>
    <col min="16" max="16" width="14" style="193" customWidth="1"/>
    <col min="17" max="17" width="13.1640625" style="189" customWidth="1"/>
    <col min="18" max="18" width="1.83203125" style="2" customWidth="1"/>
    <col min="19" max="19" width="9.5" style="2" bestFit="1" customWidth="1"/>
    <col min="20" max="250" width="9.33203125" style="2"/>
    <col min="251" max="252" width="11.1640625" style="2" customWidth="1"/>
    <col min="253" max="16384" width="9.33203125" style="2"/>
  </cols>
  <sheetData>
    <row r="1" spans="1:19" ht="12" thickTop="1" thickBot="1" x14ac:dyDescent="0.2">
      <c r="B1" s="82" t="s">
        <v>103</v>
      </c>
      <c r="C1" s="106"/>
      <c r="D1" s="14"/>
      <c r="E1" s="15"/>
      <c r="F1" s="14"/>
      <c r="G1" s="14"/>
      <c r="H1" s="14"/>
      <c r="I1" s="14"/>
      <c r="J1" s="13"/>
      <c r="K1" s="14"/>
      <c r="L1" s="121"/>
      <c r="M1" s="122"/>
      <c r="N1" s="123"/>
      <c r="O1" s="123"/>
      <c r="P1" s="123"/>
      <c r="Q1" s="124"/>
    </row>
    <row r="2" spans="1:19" ht="11.25" thickTop="1" x14ac:dyDescent="0.15">
      <c r="A2" s="5"/>
      <c r="B2" s="39" t="s">
        <v>4</v>
      </c>
      <c r="C2" s="107" t="s">
        <v>45</v>
      </c>
      <c r="D2" s="40" t="s">
        <v>47</v>
      </c>
      <c r="E2" s="66" t="s">
        <v>5</v>
      </c>
      <c r="F2" s="36"/>
      <c r="G2" s="37" t="s">
        <v>6</v>
      </c>
      <c r="H2" s="37"/>
      <c r="I2" s="38"/>
      <c r="J2" s="41" t="s">
        <v>49</v>
      </c>
      <c r="K2" s="42" t="s">
        <v>7</v>
      </c>
      <c r="L2" s="125" t="s">
        <v>50</v>
      </c>
      <c r="M2" s="126" t="s">
        <v>51</v>
      </c>
      <c r="N2" s="125" t="s">
        <v>51</v>
      </c>
      <c r="O2" s="125" t="s">
        <v>52</v>
      </c>
      <c r="P2" s="125" t="s">
        <v>56</v>
      </c>
      <c r="Q2" s="127" t="s">
        <v>62</v>
      </c>
      <c r="R2" s="1"/>
      <c r="S2" s="1"/>
    </row>
    <row r="3" spans="1:19" ht="21" x14ac:dyDescent="0.15">
      <c r="B3" s="16" t="s">
        <v>8</v>
      </c>
      <c r="C3" s="108" t="s">
        <v>46</v>
      </c>
      <c r="D3" s="17" t="s">
        <v>9</v>
      </c>
      <c r="E3" s="18" t="s">
        <v>10</v>
      </c>
      <c r="F3" s="19" t="s">
        <v>11</v>
      </c>
      <c r="G3" s="19" t="s">
        <v>12</v>
      </c>
      <c r="H3" s="18" t="s">
        <v>13</v>
      </c>
      <c r="I3" s="18" t="s">
        <v>14</v>
      </c>
      <c r="J3" s="18" t="s">
        <v>48</v>
      </c>
      <c r="K3" s="19" t="s">
        <v>15</v>
      </c>
      <c r="L3" s="128" t="s">
        <v>59</v>
      </c>
      <c r="M3" s="129" t="s">
        <v>60</v>
      </c>
      <c r="N3" s="129" t="s">
        <v>61</v>
      </c>
      <c r="O3" s="128" t="s">
        <v>53</v>
      </c>
      <c r="P3" s="129" t="s">
        <v>57</v>
      </c>
      <c r="Q3" s="130" t="s">
        <v>58</v>
      </c>
    </row>
    <row r="4" spans="1:19" ht="15" x14ac:dyDescent="0.2">
      <c r="B4" s="43"/>
      <c r="C4" s="53" t="s">
        <v>68</v>
      </c>
      <c r="D4" s="54"/>
      <c r="E4" s="55" t="s">
        <v>55</v>
      </c>
      <c r="F4" s="56"/>
      <c r="G4" s="56"/>
      <c r="H4" s="57"/>
      <c r="I4" s="57"/>
      <c r="J4" s="58"/>
      <c r="K4" s="58"/>
      <c r="L4" s="131"/>
      <c r="M4" s="132"/>
      <c r="N4" s="133"/>
      <c r="O4" s="134"/>
      <c r="P4" s="133">
        <f>J4*N4</f>
        <v>0</v>
      </c>
      <c r="Q4" s="135">
        <f>K4*O4</f>
        <v>0</v>
      </c>
    </row>
    <row r="5" spans="1:19" ht="12.75" x14ac:dyDescent="0.15">
      <c r="B5" s="43"/>
      <c r="C5" s="44"/>
      <c r="D5" s="44"/>
      <c r="E5" s="45"/>
      <c r="F5" s="46"/>
      <c r="G5" s="46"/>
      <c r="H5" s="47"/>
      <c r="I5" s="47"/>
      <c r="J5" s="46"/>
      <c r="K5" s="46"/>
      <c r="L5" s="136"/>
      <c r="M5" s="137"/>
      <c r="N5" s="138"/>
      <c r="O5" s="138"/>
      <c r="P5" s="138">
        <f>I5*N5</f>
        <v>0</v>
      </c>
      <c r="Q5" s="139"/>
    </row>
    <row r="6" spans="1:19" ht="30" x14ac:dyDescent="0.15">
      <c r="B6" s="43"/>
      <c r="C6" s="48" t="s">
        <v>67</v>
      </c>
      <c r="D6" s="44"/>
      <c r="E6" s="49" t="s">
        <v>54</v>
      </c>
      <c r="F6" s="46"/>
      <c r="G6" s="46"/>
      <c r="H6" s="47"/>
      <c r="I6" s="47"/>
      <c r="J6" s="46"/>
      <c r="K6" s="46"/>
      <c r="L6" s="136"/>
      <c r="M6" s="137"/>
      <c r="N6" s="138"/>
      <c r="O6" s="138"/>
      <c r="P6" s="138"/>
      <c r="Q6" s="139"/>
    </row>
    <row r="7" spans="1:19" ht="25.5" x14ac:dyDescent="0.15">
      <c r="B7" s="50"/>
      <c r="C7" s="51" t="s">
        <v>69</v>
      </c>
      <c r="D7" s="44"/>
      <c r="E7" s="52" t="s">
        <v>116</v>
      </c>
      <c r="F7" s="46"/>
      <c r="G7" s="46"/>
      <c r="H7" s="47"/>
      <c r="I7" s="47"/>
      <c r="J7" s="46"/>
      <c r="K7" s="46"/>
      <c r="L7" s="136"/>
      <c r="M7" s="137"/>
      <c r="N7" s="138"/>
      <c r="O7" s="138"/>
      <c r="P7" s="138">
        <f>J7*N7</f>
        <v>0</v>
      </c>
      <c r="Q7" s="139"/>
    </row>
    <row r="8" spans="1:19" s="203" customFormat="1" ht="31.5" x14ac:dyDescent="0.15">
      <c r="B8" s="202">
        <v>1</v>
      </c>
      <c r="C8" s="204"/>
      <c r="D8" s="205" t="s">
        <v>181</v>
      </c>
      <c r="E8" s="219" t="s">
        <v>182</v>
      </c>
      <c r="F8" s="225"/>
      <c r="G8" s="224"/>
      <c r="H8" s="224"/>
      <c r="I8" s="224"/>
      <c r="J8" s="213"/>
      <c r="K8" s="223"/>
      <c r="L8" s="211"/>
      <c r="M8" s="223"/>
      <c r="N8" s="223"/>
      <c r="O8" s="211"/>
      <c r="P8" s="211"/>
      <c r="Q8" s="214"/>
    </row>
    <row r="9" spans="1:19" s="206" customFormat="1" x14ac:dyDescent="0.15">
      <c r="B9" s="202"/>
      <c r="C9" s="207"/>
      <c r="D9" s="208"/>
      <c r="E9" s="219" t="s">
        <v>17</v>
      </c>
      <c r="F9" s="225"/>
      <c r="G9" s="224"/>
      <c r="H9" s="224"/>
      <c r="I9" s="224"/>
      <c r="J9" s="213"/>
      <c r="K9" s="223"/>
      <c r="L9" s="211"/>
      <c r="M9" s="223"/>
      <c r="N9" s="223"/>
      <c r="O9" s="211"/>
      <c r="P9" s="211"/>
      <c r="Q9" s="214"/>
    </row>
    <row r="10" spans="1:19" s="206" customFormat="1" x14ac:dyDescent="0.15">
      <c r="B10" s="202"/>
      <c r="C10" s="207"/>
      <c r="D10" s="208"/>
      <c r="E10" s="219" t="s">
        <v>185</v>
      </c>
      <c r="F10" s="23">
        <v>1</v>
      </c>
      <c r="G10" s="23">
        <v>10.5</v>
      </c>
      <c r="H10" s="86">
        <v>4.5</v>
      </c>
      <c r="I10" s="86">
        <v>0.15</v>
      </c>
      <c r="J10" s="213"/>
      <c r="K10" s="24">
        <f>ROUND(PRODUCT(F10:I10),2)</f>
        <v>7.09</v>
      </c>
      <c r="L10" s="211"/>
      <c r="M10" s="223"/>
      <c r="N10" s="223"/>
      <c r="O10" s="211"/>
      <c r="P10" s="211"/>
      <c r="Q10" s="214"/>
    </row>
    <row r="11" spans="1:19" s="206" customFormat="1" x14ac:dyDescent="0.15">
      <c r="B11" s="202"/>
      <c r="C11" s="207"/>
      <c r="D11" s="208"/>
      <c r="E11" s="211" t="s">
        <v>23</v>
      </c>
      <c r="F11" s="225"/>
      <c r="G11" s="224"/>
      <c r="H11" s="224"/>
      <c r="I11" s="224"/>
      <c r="J11" s="213" t="s">
        <v>93</v>
      </c>
      <c r="K11" s="23">
        <f>ROUND(SUM(K8:K10),2)</f>
        <v>7.09</v>
      </c>
      <c r="L11" s="216">
        <v>9.02</v>
      </c>
      <c r="M11" s="140">
        <f>ROUND(PRODUCT(K11:L11),2)</f>
        <v>63.95</v>
      </c>
      <c r="N11" s="223"/>
      <c r="O11" s="211">
        <v>0.24</v>
      </c>
      <c r="P11" s="140">
        <f>O11*K11</f>
        <v>1.7016</v>
      </c>
      <c r="Q11" s="214"/>
    </row>
    <row r="12" spans="1:19" s="209" customFormat="1" x14ac:dyDescent="0.15">
      <c r="B12" s="202"/>
      <c r="C12" s="218"/>
      <c r="D12" s="219"/>
      <c r="E12" s="211"/>
      <c r="F12" s="225"/>
      <c r="G12" s="224"/>
      <c r="H12" s="224"/>
      <c r="I12" s="224"/>
      <c r="J12" s="213"/>
      <c r="K12" s="23"/>
      <c r="L12" s="216"/>
      <c r="M12" s="140"/>
      <c r="N12" s="223"/>
      <c r="O12" s="211"/>
      <c r="P12" s="140"/>
      <c r="Q12" s="214"/>
    </row>
    <row r="13" spans="1:19" s="209" customFormat="1" ht="52.5" x14ac:dyDescent="0.15">
      <c r="B13" s="202">
        <v>2</v>
      </c>
      <c r="C13" s="218"/>
      <c r="D13" s="219" t="s">
        <v>183</v>
      </c>
      <c r="E13" s="219" t="s">
        <v>184</v>
      </c>
      <c r="F13" s="225"/>
      <c r="G13" s="224"/>
      <c r="H13" s="224"/>
      <c r="I13" s="224"/>
      <c r="J13" s="213"/>
      <c r="K13" s="23"/>
      <c r="L13" s="216"/>
      <c r="M13" s="140"/>
      <c r="N13" s="223"/>
      <c r="O13" s="211"/>
      <c r="P13" s="140"/>
      <c r="Q13" s="214"/>
    </row>
    <row r="14" spans="1:19" s="209" customFormat="1" x14ac:dyDescent="0.15">
      <c r="B14" s="202"/>
      <c r="C14" s="218"/>
      <c r="D14" s="219"/>
      <c r="E14" s="219" t="s">
        <v>17</v>
      </c>
      <c r="F14" s="225"/>
      <c r="G14" s="224"/>
      <c r="H14" s="224"/>
      <c r="I14" s="224"/>
      <c r="J14" s="213"/>
      <c r="K14" s="223"/>
      <c r="L14" s="216"/>
      <c r="M14" s="140"/>
      <c r="N14" s="223"/>
      <c r="O14" s="211"/>
      <c r="P14" s="140"/>
      <c r="Q14" s="214"/>
    </row>
    <row r="15" spans="1:19" s="209" customFormat="1" x14ac:dyDescent="0.15">
      <c r="B15" s="202"/>
      <c r="C15" s="218"/>
      <c r="D15" s="219"/>
      <c r="E15" s="219" t="s">
        <v>186</v>
      </c>
      <c r="F15" s="211">
        <v>1</v>
      </c>
      <c r="G15" s="211">
        <v>50</v>
      </c>
      <c r="H15" s="213"/>
      <c r="I15" s="213"/>
      <c r="J15" s="213"/>
      <c r="K15" s="211">
        <f>ROUND(PRODUCT(F15:I15),2)</f>
        <v>50</v>
      </c>
      <c r="L15" s="216"/>
      <c r="M15" s="140"/>
      <c r="N15" s="223"/>
      <c r="O15" s="211"/>
      <c r="P15" s="140"/>
      <c r="Q15" s="214"/>
    </row>
    <row r="16" spans="1:19" s="100" customFormat="1" x14ac:dyDescent="0.15">
      <c r="B16" s="202"/>
      <c r="C16" s="218"/>
      <c r="D16" s="219"/>
      <c r="E16" s="211"/>
      <c r="F16" s="225"/>
      <c r="G16" s="224"/>
      <c r="H16" s="224"/>
      <c r="I16" s="224"/>
      <c r="J16" s="213"/>
      <c r="K16" s="211"/>
      <c r="L16" s="216"/>
      <c r="M16" s="140"/>
      <c r="N16" s="223"/>
      <c r="O16" s="211"/>
      <c r="P16" s="140"/>
      <c r="Q16" s="221"/>
    </row>
    <row r="17" spans="2:17" s="100" customFormat="1" ht="31.5" x14ac:dyDescent="0.15">
      <c r="B17" s="202">
        <v>3</v>
      </c>
      <c r="C17" s="218"/>
      <c r="D17" s="219" t="s">
        <v>189</v>
      </c>
      <c r="E17" s="219" t="s">
        <v>190</v>
      </c>
      <c r="F17" s="225"/>
      <c r="G17" s="224"/>
      <c r="H17" s="224"/>
      <c r="I17" s="224"/>
      <c r="J17" s="213"/>
      <c r="K17" s="211"/>
      <c r="L17" s="216"/>
      <c r="M17" s="140"/>
      <c r="N17" s="223"/>
      <c r="O17" s="211"/>
      <c r="P17" s="140"/>
      <c r="Q17" s="221"/>
    </row>
    <row r="18" spans="2:17" s="100" customFormat="1" x14ac:dyDescent="0.15">
      <c r="B18" s="202"/>
      <c r="C18" s="218"/>
      <c r="D18" s="219"/>
      <c r="E18" s="219" t="s">
        <v>17</v>
      </c>
      <c r="F18" s="225"/>
      <c r="G18" s="224"/>
      <c r="H18" s="224"/>
      <c r="I18" s="224"/>
      <c r="J18" s="213"/>
      <c r="K18" s="211"/>
      <c r="L18" s="216"/>
      <c r="M18" s="140"/>
      <c r="N18" s="223"/>
      <c r="O18" s="211"/>
      <c r="P18" s="140"/>
      <c r="Q18" s="221"/>
    </row>
    <row r="19" spans="2:17" s="100" customFormat="1" ht="21" x14ac:dyDescent="0.15">
      <c r="B19" s="202"/>
      <c r="C19" s="218"/>
      <c r="D19" s="219"/>
      <c r="E19" s="219" t="s">
        <v>191</v>
      </c>
      <c r="F19" s="23">
        <v>1</v>
      </c>
      <c r="G19" s="23">
        <v>3</v>
      </c>
      <c r="H19" s="86">
        <v>0.6</v>
      </c>
      <c r="I19" s="98">
        <v>0.8</v>
      </c>
      <c r="J19" s="86"/>
      <c r="K19" s="24">
        <f>ROUND(PRODUCT(F19:I19),2)</f>
        <v>1.44</v>
      </c>
      <c r="L19" s="140"/>
      <c r="M19" s="140"/>
      <c r="N19" s="140"/>
      <c r="O19" s="140"/>
      <c r="P19" s="140"/>
      <c r="Q19" s="141"/>
    </row>
    <row r="20" spans="2:17" s="100" customFormat="1" x14ac:dyDescent="0.15">
      <c r="B20" s="202"/>
      <c r="C20" s="218"/>
      <c r="D20" s="219"/>
      <c r="E20" s="211" t="s">
        <v>23</v>
      </c>
      <c r="F20" s="23"/>
      <c r="G20" s="23"/>
      <c r="H20" s="86"/>
      <c r="I20" s="86"/>
      <c r="J20" s="213" t="s">
        <v>93</v>
      </c>
      <c r="K20" s="23">
        <f>ROUND(SUM(K17:K19),2)</f>
        <v>1.44</v>
      </c>
      <c r="L20" s="142">
        <v>62.05</v>
      </c>
      <c r="M20" s="140">
        <f>ROUND(PRODUCT(K20:L20),2)</f>
        <v>89.35</v>
      </c>
      <c r="N20" s="140"/>
      <c r="O20" s="140">
        <v>1.99</v>
      </c>
      <c r="P20" s="140">
        <f>O20*K20</f>
        <v>2.8655999999999997</v>
      </c>
      <c r="Q20" s="141"/>
    </row>
    <row r="21" spans="2:17" s="100" customFormat="1" x14ac:dyDescent="0.15">
      <c r="B21" s="202"/>
      <c r="C21" s="218"/>
      <c r="D21" s="219"/>
      <c r="E21" s="211"/>
      <c r="F21" s="225"/>
      <c r="G21" s="224"/>
      <c r="H21" s="224"/>
      <c r="I21" s="224"/>
      <c r="J21" s="213"/>
      <c r="K21" s="211"/>
      <c r="L21" s="216"/>
      <c r="M21" s="140"/>
      <c r="N21" s="223"/>
      <c r="O21" s="211"/>
      <c r="P21" s="140"/>
      <c r="Q21" s="221"/>
    </row>
    <row r="22" spans="2:17" s="100" customFormat="1" ht="31.5" x14ac:dyDescent="0.15">
      <c r="B22" s="202">
        <v>4</v>
      </c>
      <c r="C22" s="218"/>
      <c r="D22" s="219" t="s">
        <v>192</v>
      </c>
      <c r="E22" s="219" t="s">
        <v>193</v>
      </c>
      <c r="F22" s="225"/>
      <c r="G22" s="224"/>
      <c r="H22" s="224"/>
      <c r="I22" s="224"/>
      <c r="J22" s="213"/>
      <c r="K22" s="211"/>
      <c r="L22" s="216"/>
      <c r="M22" s="140"/>
      <c r="N22" s="223"/>
      <c r="O22" s="211"/>
      <c r="P22" s="140"/>
      <c r="Q22" s="221"/>
    </row>
    <row r="23" spans="2:17" s="100" customFormat="1" x14ac:dyDescent="0.15">
      <c r="B23" s="202"/>
      <c r="C23" s="218"/>
      <c r="D23" s="219"/>
      <c r="E23" s="219" t="s">
        <v>17</v>
      </c>
      <c r="F23" s="225"/>
      <c r="G23" s="224"/>
      <c r="H23" s="224"/>
      <c r="I23" s="224"/>
      <c r="J23" s="213"/>
      <c r="K23" s="211"/>
      <c r="L23" s="216"/>
      <c r="M23" s="140"/>
      <c r="N23" s="223"/>
      <c r="O23" s="211"/>
      <c r="P23" s="140"/>
      <c r="Q23" s="221"/>
    </row>
    <row r="24" spans="2:17" s="100" customFormat="1" ht="21" x14ac:dyDescent="0.15">
      <c r="B24" s="202"/>
      <c r="C24" s="218"/>
      <c r="D24" s="219"/>
      <c r="E24" s="219" t="s">
        <v>194</v>
      </c>
      <c r="F24" s="23">
        <v>1</v>
      </c>
      <c r="G24" s="23">
        <v>3</v>
      </c>
      <c r="H24" s="86">
        <v>0.6</v>
      </c>
      <c r="I24" s="98">
        <v>0.4</v>
      </c>
      <c r="J24" s="86"/>
      <c r="K24" s="24">
        <f>ROUND(PRODUCT(F24:I24),2)</f>
        <v>0.72</v>
      </c>
      <c r="L24" s="140"/>
      <c r="M24" s="140"/>
      <c r="N24" s="140"/>
      <c r="O24" s="140"/>
      <c r="P24" s="140"/>
      <c r="Q24" s="141"/>
    </row>
    <row r="25" spans="2:17" s="100" customFormat="1" x14ac:dyDescent="0.15">
      <c r="B25" s="202"/>
      <c r="C25" s="218"/>
      <c r="D25" s="219"/>
      <c r="E25" s="211" t="s">
        <v>23</v>
      </c>
      <c r="F25" s="23"/>
      <c r="G25" s="23"/>
      <c r="H25" s="86"/>
      <c r="I25" s="86"/>
      <c r="J25" s="213" t="s">
        <v>93</v>
      </c>
      <c r="K25" s="23">
        <f>ROUND(SUM(K22:K24),2)</f>
        <v>0.72</v>
      </c>
      <c r="L25" s="142">
        <v>109.22</v>
      </c>
      <c r="M25" s="140">
        <f>ROUND(PRODUCT(K25:L25),2)</f>
        <v>78.64</v>
      </c>
      <c r="N25" s="140"/>
      <c r="O25" s="140">
        <v>3.8</v>
      </c>
      <c r="P25" s="140">
        <f>O25*K25</f>
        <v>2.7359999999999998</v>
      </c>
      <c r="Q25" s="141"/>
    </row>
    <row r="26" spans="2:17" s="100" customFormat="1" x14ac:dyDescent="0.15">
      <c r="B26" s="202"/>
      <c r="C26" s="218"/>
      <c r="D26" s="219"/>
      <c r="E26" s="211"/>
      <c r="F26" s="225"/>
      <c r="G26" s="224"/>
      <c r="H26" s="224"/>
      <c r="I26" s="224"/>
      <c r="J26" s="213"/>
      <c r="K26" s="211"/>
      <c r="L26" s="216"/>
      <c r="M26" s="140"/>
      <c r="N26" s="223"/>
      <c r="O26" s="211"/>
      <c r="P26" s="140"/>
      <c r="Q26" s="221"/>
    </row>
    <row r="27" spans="2:17" ht="94.5" x14ac:dyDescent="0.15">
      <c r="B27" s="97">
        <v>5</v>
      </c>
      <c r="C27" s="23"/>
      <c r="D27" s="83" t="s">
        <v>114</v>
      </c>
      <c r="E27" s="85" t="s">
        <v>113</v>
      </c>
      <c r="F27" s="23"/>
      <c r="G27" s="23"/>
      <c r="H27" s="86"/>
      <c r="I27" s="86"/>
      <c r="J27" s="86"/>
      <c r="K27" s="23"/>
      <c r="L27" s="140"/>
      <c r="M27" s="140"/>
      <c r="N27" s="140"/>
      <c r="O27" s="140"/>
      <c r="P27" s="140"/>
      <c r="Q27" s="141"/>
    </row>
    <row r="28" spans="2:17" x14ac:dyDescent="0.15">
      <c r="B28" s="92"/>
      <c r="C28" s="23"/>
      <c r="D28" s="84"/>
      <c r="E28" s="84" t="s">
        <v>17</v>
      </c>
      <c r="F28" s="23"/>
      <c r="G28" s="23"/>
      <c r="H28" s="86"/>
      <c r="I28" s="86"/>
      <c r="J28" s="86"/>
      <c r="K28" s="23"/>
      <c r="L28" s="140"/>
      <c r="M28" s="140"/>
      <c r="N28" s="140"/>
      <c r="O28" s="140"/>
      <c r="P28" s="140"/>
      <c r="Q28" s="141"/>
    </row>
    <row r="29" spans="2:17" x14ac:dyDescent="0.15">
      <c r="B29" s="92"/>
      <c r="C29" s="23"/>
      <c r="D29" s="84"/>
      <c r="E29" s="83" t="s">
        <v>207</v>
      </c>
      <c r="F29" s="23">
        <v>1</v>
      </c>
      <c r="G29" s="23">
        <v>10</v>
      </c>
      <c r="H29" s="86">
        <v>3</v>
      </c>
      <c r="I29" s="98">
        <v>0.25</v>
      </c>
      <c r="J29" s="86"/>
      <c r="K29" s="24">
        <f>ROUND(PRODUCT(F29:I29),2)</f>
        <v>7.5</v>
      </c>
      <c r="L29" s="140"/>
      <c r="M29" s="140"/>
      <c r="N29" s="140"/>
      <c r="O29" s="140"/>
      <c r="P29" s="140"/>
      <c r="Q29" s="141"/>
    </row>
    <row r="30" spans="2:17" x14ac:dyDescent="0.15">
      <c r="B30" s="92"/>
      <c r="C30" s="23"/>
      <c r="D30" s="84"/>
      <c r="E30" s="83" t="s">
        <v>208</v>
      </c>
      <c r="F30" s="23">
        <v>1</v>
      </c>
      <c r="G30" s="23">
        <v>9.5</v>
      </c>
      <c r="H30" s="86">
        <v>0.4</v>
      </c>
      <c r="I30" s="98">
        <v>0.5</v>
      </c>
      <c r="J30" s="86"/>
      <c r="K30" s="24">
        <f>ROUND(PRODUCT(F30:I30),2)</f>
        <v>1.9</v>
      </c>
      <c r="L30" s="140"/>
      <c r="M30" s="140"/>
      <c r="N30" s="140"/>
      <c r="O30" s="140"/>
      <c r="P30" s="140"/>
      <c r="Q30" s="141"/>
    </row>
    <row r="31" spans="2:17" x14ac:dyDescent="0.15">
      <c r="B31" s="92"/>
      <c r="C31" s="23"/>
      <c r="D31" s="84"/>
      <c r="E31" s="33" t="s">
        <v>23</v>
      </c>
      <c r="F31" s="23"/>
      <c r="G31" s="23"/>
      <c r="H31" s="86"/>
      <c r="I31" s="86"/>
      <c r="J31" s="90" t="s">
        <v>93</v>
      </c>
      <c r="K31" s="23">
        <f>ROUND(SUM(K28:K30),2)</f>
        <v>9.4</v>
      </c>
      <c r="L31" s="142">
        <v>104.97</v>
      </c>
      <c r="M31" s="140">
        <f>ROUND(PRODUCT(K31:L31),2)</f>
        <v>986.72</v>
      </c>
      <c r="N31" s="140"/>
      <c r="O31" s="140">
        <v>4.9800000000000004</v>
      </c>
      <c r="P31" s="140">
        <f>O31*K31</f>
        <v>46.812000000000005</v>
      </c>
      <c r="Q31" s="141"/>
    </row>
    <row r="32" spans="2:17" s="209" customFormat="1" x14ac:dyDescent="0.15">
      <c r="B32" s="92"/>
      <c r="C32" s="23"/>
      <c r="D32" s="84"/>
      <c r="E32" s="211"/>
      <c r="F32" s="23"/>
      <c r="G32" s="23"/>
      <c r="H32" s="86"/>
      <c r="I32" s="86"/>
      <c r="J32" s="213"/>
      <c r="K32" s="23"/>
      <c r="L32" s="142"/>
      <c r="M32" s="140"/>
      <c r="N32" s="140"/>
      <c r="O32" s="140"/>
      <c r="P32" s="140"/>
      <c r="Q32" s="141"/>
    </row>
    <row r="33" spans="2:17" ht="84" x14ac:dyDescent="0.15">
      <c r="B33" s="97">
        <v>6</v>
      </c>
      <c r="C33" s="23"/>
      <c r="D33" s="84" t="s">
        <v>110</v>
      </c>
      <c r="E33" s="85" t="s">
        <v>22</v>
      </c>
      <c r="F33" s="23"/>
      <c r="G33" s="23"/>
      <c r="H33" s="86"/>
      <c r="I33" s="86"/>
      <c r="J33" s="86"/>
      <c r="K33" s="23"/>
      <c r="L33" s="140"/>
      <c r="M33" s="140"/>
      <c r="N33" s="140"/>
      <c r="O33" s="140"/>
      <c r="P33" s="140"/>
      <c r="Q33" s="141"/>
    </row>
    <row r="34" spans="2:17" x14ac:dyDescent="0.15">
      <c r="B34" s="92"/>
      <c r="C34" s="23"/>
      <c r="D34" s="84"/>
      <c r="E34" s="84" t="s">
        <v>17</v>
      </c>
      <c r="F34" s="23"/>
      <c r="G34" s="23"/>
      <c r="H34" s="86"/>
      <c r="I34" s="86"/>
      <c r="J34" s="86"/>
      <c r="K34" s="23"/>
      <c r="L34" s="140"/>
      <c r="M34" s="140"/>
      <c r="N34" s="140"/>
      <c r="O34" s="140"/>
      <c r="P34" s="140"/>
      <c r="Q34" s="141"/>
    </row>
    <row r="35" spans="2:17" x14ac:dyDescent="0.15">
      <c r="B35" s="92"/>
      <c r="C35" s="23"/>
      <c r="D35" s="84"/>
      <c r="E35" s="83" t="s">
        <v>173</v>
      </c>
      <c r="F35" s="23">
        <v>1</v>
      </c>
      <c r="G35" s="23">
        <v>9.5</v>
      </c>
      <c r="H35" s="86">
        <v>4.5</v>
      </c>
      <c r="I35" s="86">
        <v>0.8</v>
      </c>
      <c r="J35" s="86"/>
      <c r="K35" s="24">
        <f>ROUND(PRODUCT(F35:I35),2)</f>
        <v>34.200000000000003</v>
      </c>
      <c r="L35" s="140"/>
      <c r="M35" s="140"/>
      <c r="N35" s="140"/>
      <c r="O35" s="140"/>
      <c r="P35" s="140"/>
      <c r="Q35" s="141"/>
    </row>
    <row r="36" spans="2:17" x14ac:dyDescent="0.15">
      <c r="B36" s="92"/>
      <c r="C36" s="23"/>
      <c r="D36" s="84"/>
      <c r="E36" s="83" t="s">
        <v>174</v>
      </c>
      <c r="F36" s="23">
        <v>1</v>
      </c>
      <c r="G36" s="23">
        <v>10</v>
      </c>
      <c r="H36" s="86">
        <v>4</v>
      </c>
      <c r="I36" s="86">
        <v>0.4</v>
      </c>
      <c r="J36" s="86"/>
      <c r="K36" s="24">
        <f>ROUND(PRODUCT(F36:I36),2)</f>
        <v>16</v>
      </c>
      <c r="L36" s="140"/>
      <c r="M36" s="140"/>
      <c r="N36" s="140"/>
      <c r="O36" s="140"/>
      <c r="P36" s="140"/>
      <c r="Q36" s="141"/>
    </row>
    <row r="37" spans="2:17" x14ac:dyDescent="0.15">
      <c r="B37" s="92"/>
      <c r="C37" s="23"/>
      <c r="D37" s="84"/>
      <c r="E37" s="83" t="s">
        <v>111</v>
      </c>
      <c r="F37" s="23">
        <v>1</v>
      </c>
      <c r="G37" s="23">
        <v>25</v>
      </c>
      <c r="H37" s="86">
        <v>3</v>
      </c>
      <c r="I37" s="86">
        <v>0.4</v>
      </c>
      <c r="J37" s="86"/>
      <c r="K37" s="24">
        <f>ROUND(PRODUCT(F37:I37),2)</f>
        <v>30</v>
      </c>
      <c r="L37" s="140"/>
      <c r="M37" s="140"/>
      <c r="N37" s="140"/>
      <c r="O37" s="140"/>
      <c r="P37" s="140"/>
      <c r="Q37" s="141"/>
    </row>
    <row r="38" spans="2:17" x14ac:dyDescent="0.15">
      <c r="B38" s="92"/>
      <c r="C38" s="23"/>
      <c r="D38" s="84"/>
      <c r="E38" s="33" t="s">
        <v>23</v>
      </c>
      <c r="F38" s="23"/>
      <c r="G38" s="23"/>
      <c r="H38" s="86"/>
      <c r="I38" s="86"/>
      <c r="J38" s="90" t="s">
        <v>93</v>
      </c>
      <c r="K38" s="23">
        <f>ROUND(SUM(K35:K37),2)</f>
        <v>80.2</v>
      </c>
      <c r="L38" s="142">
        <v>6.38</v>
      </c>
      <c r="M38" s="140">
        <f>ROUND(PRODUCT(K38:L38),2)</f>
        <v>511.68</v>
      </c>
      <c r="N38" s="140"/>
      <c r="O38" s="140">
        <v>0.2</v>
      </c>
      <c r="P38" s="140">
        <f>O38*K38</f>
        <v>16.040000000000003</v>
      </c>
      <c r="Q38" s="141"/>
    </row>
    <row r="39" spans="2:17" x14ac:dyDescent="0.15">
      <c r="B39" s="93"/>
      <c r="C39" s="88"/>
      <c r="D39" s="84"/>
      <c r="E39" s="23"/>
      <c r="F39" s="23"/>
      <c r="G39" s="23"/>
      <c r="H39" s="86"/>
      <c r="I39" s="86"/>
      <c r="J39" s="33"/>
      <c r="K39" s="23"/>
      <c r="L39" s="142"/>
      <c r="M39" s="140"/>
      <c r="N39" s="140"/>
      <c r="O39" s="140"/>
      <c r="P39" s="140"/>
      <c r="Q39" s="141"/>
    </row>
    <row r="40" spans="2:17" ht="42" x14ac:dyDescent="0.15">
      <c r="B40" s="97">
        <v>7</v>
      </c>
      <c r="C40" s="88"/>
      <c r="D40" s="83" t="s">
        <v>164</v>
      </c>
      <c r="E40" s="91" t="s">
        <v>156</v>
      </c>
      <c r="F40" s="23"/>
      <c r="G40" s="23"/>
      <c r="H40" s="86"/>
      <c r="I40" s="86"/>
      <c r="J40" s="33"/>
      <c r="K40" s="23"/>
      <c r="L40" s="142"/>
      <c r="M40" s="140"/>
      <c r="N40" s="140"/>
      <c r="O40" s="140"/>
      <c r="P40" s="140"/>
      <c r="Q40" s="141"/>
    </row>
    <row r="41" spans="2:17" x14ac:dyDescent="0.15">
      <c r="B41" s="93"/>
      <c r="C41" s="88"/>
      <c r="D41" s="84"/>
      <c r="E41" s="84" t="s">
        <v>17</v>
      </c>
      <c r="F41" s="23"/>
      <c r="G41" s="23"/>
      <c r="H41" s="86"/>
      <c r="I41" s="86"/>
      <c r="J41" s="86"/>
      <c r="K41" s="23"/>
      <c r="L41" s="142"/>
      <c r="M41" s="140"/>
      <c r="N41" s="140"/>
      <c r="O41" s="140"/>
      <c r="P41" s="140"/>
      <c r="Q41" s="141"/>
    </row>
    <row r="42" spans="2:17" x14ac:dyDescent="0.15">
      <c r="B42" s="93"/>
      <c r="C42" s="88"/>
      <c r="D42" s="84"/>
      <c r="E42" s="83" t="s">
        <v>175</v>
      </c>
      <c r="F42" s="23">
        <v>1</v>
      </c>
      <c r="G42" s="23">
        <v>11</v>
      </c>
      <c r="H42" s="86">
        <v>5</v>
      </c>
      <c r="I42" s="86"/>
      <c r="J42" s="86"/>
      <c r="K42" s="23">
        <f>ROUND(PRODUCT(F42:I42),2)</f>
        <v>55</v>
      </c>
      <c r="L42" s="142"/>
      <c r="M42" s="140"/>
      <c r="N42" s="140"/>
      <c r="O42" s="140"/>
      <c r="P42" s="140"/>
      <c r="Q42" s="141"/>
    </row>
    <row r="43" spans="2:17" x14ac:dyDescent="0.15">
      <c r="B43" s="93"/>
      <c r="C43" s="88"/>
      <c r="D43" s="84"/>
      <c r="E43" s="83" t="s">
        <v>115</v>
      </c>
      <c r="F43" s="23">
        <v>1</v>
      </c>
      <c r="G43" s="23">
        <v>26</v>
      </c>
      <c r="H43" s="86">
        <v>4</v>
      </c>
      <c r="I43" s="86"/>
      <c r="J43" s="86"/>
      <c r="K43" s="23">
        <f>ROUND(PRODUCT(F43:I43),2)</f>
        <v>104</v>
      </c>
      <c r="L43" s="142"/>
      <c r="M43" s="140"/>
      <c r="N43" s="140"/>
      <c r="O43" s="140"/>
      <c r="P43" s="140"/>
      <c r="Q43" s="141"/>
    </row>
    <row r="44" spans="2:17" ht="11.25" x14ac:dyDescent="0.15">
      <c r="B44" s="93"/>
      <c r="C44" s="88"/>
      <c r="D44" s="84"/>
      <c r="E44" s="33" t="s">
        <v>97</v>
      </c>
      <c r="F44" s="23"/>
      <c r="G44" s="23"/>
      <c r="H44" s="86"/>
      <c r="I44" s="86"/>
      <c r="J44" s="33" t="s">
        <v>96</v>
      </c>
      <c r="K44" s="23">
        <f>ROUND(SUM(K42:K43),2)</f>
        <v>159</v>
      </c>
      <c r="L44" s="143">
        <v>3.7</v>
      </c>
      <c r="M44" s="140">
        <f>ROUND(PRODUCT(K44:L44),2)</f>
        <v>588.29999999999995</v>
      </c>
      <c r="N44" s="140"/>
      <c r="O44" s="144">
        <v>0.08</v>
      </c>
      <c r="P44" s="140">
        <f>O44*K44</f>
        <v>12.72</v>
      </c>
      <c r="Q44" s="141"/>
    </row>
    <row r="45" spans="2:17" x14ac:dyDescent="0.15">
      <c r="B45" s="93"/>
      <c r="C45" s="88"/>
      <c r="D45" s="84"/>
      <c r="E45" s="23"/>
      <c r="F45" s="23"/>
      <c r="G45" s="23"/>
      <c r="H45" s="86"/>
      <c r="I45" s="86"/>
      <c r="J45" s="33"/>
      <c r="K45" s="23"/>
      <c r="L45" s="142"/>
      <c r="M45" s="140"/>
      <c r="N45" s="140"/>
      <c r="O45" s="140"/>
      <c r="P45" s="140"/>
      <c r="Q45" s="141"/>
    </row>
    <row r="46" spans="2:17" ht="31.5" x14ac:dyDescent="0.15">
      <c r="B46" s="97">
        <v>8</v>
      </c>
      <c r="C46" s="88"/>
      <c r="D46" s="219" t="s">
        <v>200</v>
      </c>
      <c r="E46" s="220" t="s">
        <v>201</v>
      </c>
      <c r="F46" s="23"/>
      <c r="G46" s="23"/>
      <c r="H46" s="86"/>
      <c r="I46" s="86"/>
      <c r="J46" s="33"/>
      <c r="K46" s="23"/>
      <c r="L46" s="142"/>
      <c r="M46" s="140"/>
      <c r="N46" s="140"/>
      <c r="O46" s="140"/>
      <c r="P46" s="140"/>
      <c r="Q46" s="141"/>
    </row>
    <row r="47" spans="2:17" x14ac:dyDescent="0.15">
      <c r="B47" s="93"/>
      <c r="C47" s="88"/>
      <c r="D47" s="84"/>
      <c r="E47" s="84" t="s">
        <v>17</v>
      </c>
      <c r="F47" s="23"/>
      <c r="G47" s="23"/>
      <c r="H47" s="86"/>
      <c r="I47" s="86"/>
      <c r="J47" s="33"/>
      <c r="K47" s="23"/>
      <c r="L47" s="142"/>
      <c r="M47" s="140"/>
      <c r="N47" s="140"/>
      <c r="O47" s="140"/>
      <c r="P47" s="140"/>
      <c r="Q47" s="141"/>
    </row>
    <row r="48" spans="2:17" x14ac:dyDescent="0.15">
      <c r="B48" s="93"/>
      <c r="C48" s="88"/>
      <c r="D48" s="84"/>
      <c r="E48" s="220" t="s">
        <v>202</v>
      </c>
      <c r="F48" s="23">
        <v>1</v>
      </c>
      <c r="G48" s="23">
        <v>19</v>
      </c>
      <c r="H48" s="86">
        <v>0.64</v>
      </c>
      <c r="I48" s="86">
        <v>0.5</v>
      </c>
      <c r="J48" s="33"/>
      <c r="K48" s="23">
        <f>ROUND(PRODUCT(F48:I48),2)</f>
        <v>6.08</v>
      </c>
      <c r="L48" s="142"/>
      <c r="M48" s="140"/>
      <c r="N48" s="140"/>
      <c r="O48" s="140"/>
      <c r="P48" s="140"/>
      <c r="Q48" s="141"/>
    </row>
    <row r="49" spans="2:17" ht="21" x14ac:dyDescent="0.15">
      <c r="B49" s="93"/>
      <c r="C49" s="88"/>
      <c r="D49" s="84"/>
      <c r="E49" s="91" t="s">
        <v>112</v>
      </c>
      <c r="F49" s="23">
        <v>1</v>
      </c>
      <c r="G49" s="23"/>
      <c r="H49" s="86"/>
      <c r="I49" s="86">
        <f>K36+K37</f>
        <v>46</v>
      </c>
      <c r="J49" s="33"/>
      <c r="K49" s="23">
        <f>ROUND(PRODUCT(F49:I49),2)</f>
        <v>46</v>
      </c>
      <c r="L49" s="142"/>
      <c r="M49" s="140"/>
      <c r="N49" s="140"/>
      <c r="O49" s="140"/>
      <c r="P49" s="140"/>
      <c r="Q49" s="141"/>
    </row>
    <row r="50" spans="2:17" x14ac:dyDescent="0.15">
      <c r="B50" s="93"/>
      <c r="C50" s="88"/>
      <c r="D50" s="84"/>
      <c r="E50" s="23" t="s">
        <v>23</v>
      </c>
      <c r="F50" s="23"/>
      <c r="G50" s="23"/>
      <c r="H50" s="86"/>
      <c r="I50" s="86"/>
      <c r="J50" s="33" t="s">
        <v>93</v>
      </c>
      <c r="K50" s="23">
        <f>ROUND(SUM(K48:K49),2)</f>
        <v>52.08</v>
      </c>
      <c r="L50" s="142">
        <v>14</v>
      </c>
      <c r="M50" s="140">
        <f>ROUND(PRODUCT(K50:L50),2)</f>
        <v>729.12</v>
      </c>
      <c r="N50" s="140"/>
      <c r="O50" s="140">
        <v>0.38</v>
      </c>
      <c r="P50" s="140">
        <f>O50*K50</f>
        <v>19.790399999999998</v>
      </c>
      <c r="Q50" s="141"/>
    </row>
    <row r="51" spans="2:17" s="209" customFormat="1" x14ac:dyDescent="0.15">
      <c r="B51" s="93"/>
      <c r="C51" s="88"/>
      <c r="D51" s="84"/>
      <c r="E51" s="23"/>
      <c r="F51" s="23"/>
      <c r="G51" s="23"/>
      <c r="H51" s="86"/>
      <c r="I51" s="86"/>
      <c r="J51" s="211"/>
      <c r="K51" s="23"/>
      <c r="L51" s="142"/>
      <c r="M51" s="140"/>
      <c r="N51" s="140"/>
      <c r="O51" s="140"/>
      <c r="P51" s="140"/>
      <c r="Q51" s="141"/>
    </row>
    <row r="52" spans="2:17" s="209" customFormat="1" x14ac:dyDescent="0.15">
      <c r="B52" s="93"/>
      <c r="C52" s="88"/>
      <c r="D52" s="84"/>
      <c r="E52" s="23"/>
      <c r="F52" s="23"/>
      <c r="G52" s="23"/>
      <c r="H52" s="86"/>
      <c r="I52" s="86"/>
      <c r="J52" s="211"/>
      <c r="K52" s="23"/>
      <c r="L52" s="142"/>
      <c r="M52" s="140"/>
      <c r="N52" s="140"/>
      <c r="O52" s="140"/>
      <c r="P52" s="140"/>
      <c r="Q52" s="141"/>
    </row>
    <row r="53" spans="2:17" s="209" customFormat="1" x14ac:dyDescent="0.15">
      <c r="B53" s="93"/>
      <c r="C53" s="88"/>
      <c r="D53" s="84"/>
      <c r="E53" s="220" t="s">
        <v>209</v>
      </c>
      <c r="F53" s="23"/>
      <c r="G53" s="23"/>
      <c r="H53" s="86"/>
      <c r="I53" s="86"/>
      <c r="J53" s="211"/>
      <c r="K53" s="23"/>
      <c r="L53" s="142"/>
      <c r="M53" s="140"/>
      <c r="N53" s="140"/>
      <c r="O53" s="140"/>
      <c r="P53" s="140"/>
      <c r="Q53" s="141"/>
    </row>
    <row r="54" spans="2:17" ht="21" x14ac:dyDescent="0.15">
      <c r="B54" s="99" t="s">
        <v>71</v>
      </c>
      <c r="C54" s="30"/>
      <c r="D54" s="226" t="s">
        <v>210</v>
      </c>
      <c r="E54" s="227" t="s">
        <v>211</v>
      </c>
      <c r="F54" s="23"/>
      <c r="G54" s="23"/>
      <c r="H54" s="86"/>
      <c r="I54" s="86"/>
      <c r="J54" s="112"/>
      <c r="K54" s="87"/>
      <c r="L54" s="145"/>
      <c r="M54" s="146"/>
      <c r="N54" s="140"/>
      <c r="O54" s="140"/>
      <c r="P54" s="140"/>
      <c r="Q54" s="141"/>
    </row>
    <row r="55" spans="2:17" x14ac:dyDescent="0.15">
      <c r="B55" s="94"/>
      <c r="C55" s="30"/>
      <c r="D55" s="84"/>
      <c r="E55" s="84" t="s">
        <v>17</v>
      </c>
      <c r="F55" s="23"/>
      <c r="G55" s="23"/>
      <c r="H55" s="86"/>
      <c r="I55" s="86"/>
      <c r="J55" s="112"/>
      <c r="K55" s="87"/>
      <c r="L55" s="145"/>
      <c r="M55" s="146"/>
      <c r="N55" s="140"/>
      <c r="O55" s="140"/>
      <c r="P55" s="140"/>
      <c r="Q55" s="141"/>
    </row>
    <row r="56" spans="2:17" x14ac:dyDescent="0.15">
      <c r="B56" s="94"/>
      <c r="C56" s="30"/>
      <c r="D56" s="84"/>
      <c r="E56" s="219" t="s">
        <v>173</v>
      </c>
      <c r="F56" s="23">
        <v>1</v>
      </c>
      <c r="G56" s="23">
        <f>K35</f>
        <v>34.200000000000003</v>
      </c>
      <c r="H56" s="86"/>
      <c r="I56" s="86">
        <v>1.7</v>
      </c>
      <c r="J56" s="112"/>
      <c r="K56" s="23">
        <f>ROUND(PRODUCT(F56:I56),2)</f>
        <v>58.14</v>
      </c>
      <c r="L56" s="145"/>
      <c r="M56" s="146"/>
      <c r="N56" s="140"/>
      <c r="O56" s="140"/>
      <c r="P56" s="140"/>
      <c r="Q56" s="141"/>
    </row>
    <row r="57" spans="2:17" x14ac:dyDescent="0.15">
      <c r="B57" s="94"/>
      <c r="C57" s="30"/>
      <c r="D57" s="84"/>
      <c r="E57" s="219" t="s">
        <v>174</v>
      </c>
      <c r="F57" s="23">
        <v>1</v>
      </c>
      <c r="G57" s="23">
        <f>K36</f>
        <v>16</v>
      </c>
      <c r="H57" s="86"/>
      <c r="I57" s="86">
        <v>1.7</v>
      </c>
      <c r="J57" s="112"/>
      <c r="K57" s="23">
        <f>ROUND(PRODUCT(F57:I57),2)</f>
        <v>27.2</v>
      </c>
      <c r="L57" s="145"/>
      <c r="M57" s="146"/>
      <c r="N57" s="140"/>
      <c r="O57" s="140"/>
      <c r="P57" s="140"/>
      <c r="Q57" s="141"/>
    </row>
    <row r="58" spans="2:17" x14ac:dyDescent="0.15">
      <c r="B58" s="94"/>
      <c r="C58" s="30"/>
      <c r="D58" s="84"/>
      <c r="E58" s="219" t="s">
        <v>111</v>
      </c>
      <c r="F58" s="23">
        <v>1</v>
      </c>
      <c r="G58" s="23">
        <f>K37</f>
        <v>30</v>
      </c>
      <c r="H58" s="86"/>
      <c r="I58" s="86">
        <v>1.7</v>
      </c>
      <c r="J58" s="112"/>
      <c r="K58" s="23">
        <f>ROUND(PRODUCT(F58:I58),2)</f>
        <v>51</v>
      </c>
      <c r="L58" s="145"/>
      <c r="M58" s="146"/>
      <c r="N58" s="140"/>
      <c r="O58" s="140"/>
      <c r="P58" s="140"/>
      <c r="Q58" s="141"/>
    </row>
    <row r="59" spans="2:17" x14ac:dyDescent="0.15">
      <c r="B59" s="94"/>
      <c r="C59" s="30"/>
      <c r="D59" s="84"/>
      <c r="E59" s="23" t="s">
        <v>70</v>
      </c>
      <c r="F59" s="23"/>
      <c r="G59" s="23"/>
      <c r="H59" s="86"/>
      <c r="I59" s="86"/>
      <c r="J59" s="89" t="s">
        <v>94</v>
      </c>
      <c r="K59" s="23">
        <f>ROUND(SUM(K55:K58),2)</f>
        <v>136.34</v>
      </c>
      <c r="L59" s="145">
        <v>10.57</v>
      </c>
      <c r="M59" s="140">
        <f>ROUND(PRODUCT(K59:L59),2)</f>
        <v>1441.11</v>
      </c>
      <c r="N59" s="140"/>
      <c r="O59" s="140"/>
      <c r="P59" s="140"/>
      <c r="Q59" s="141"/>
    </row>
    <row r="60" spans="2:17" x14ac:dyDescent="0.15">
      <c r="B60" s="94"/>
      <c r="C60" s="30"/>
      <c r="D60" s="20"/>
      <c r="E60" s="113"/>
      <c r="F60" s="87"/>
      <c r="G60" s="87"/>
      <c r="H60" s="114"/>
      <c r="I60" s="114"/>
      <c r="J60" s="112"/>
      <c r="K60" s="87"/>
      <c r="L60" s="145"/>
      <c r="M60" s="146"/>
      <c r="N60" s="140"/>
      <c r="O60" s="140"/>
      <c r="P60" s="140"/>
      <c r="Q60" s="141"/>
    </row>
    <row r="61" spans="2:17" ht="25.5" x14ac:dyDescent="0.15">
      <c r="B61" s="95"/>
      <c r="C61" s="59"/>
      <c r="D61" s="44"/>
      <c r="E61" s="115" t="str">
        <f>CONCATENATE("Totale fase ",E7)</f>
        <v>Totale fase Scavi e sbancamenti e formazione piazzola e strada per accesso</v>
      </c>
      <c r="F61" s="116"/>
      <c r="G61" s="116"/>
      <c r="H61" s="117"/>
      <c r="I61" s="117"/>
      <c r="J61" s="116"/>
      <c r="K61" s="116"/>
      <c r="L61" s="147"/>
      <c r="M61" s="147"/>
      <c r="N61" s="148">
        <f>SUM(M27:M59)</f>
        <v>4256.9299999999994</v>
      </c>
      <c r="O61" s="149"/>
      <c r="P61" s="149"/>
      <c r="Q61" s="150">
        <f>SUM(P38:P59)</f>
        <v>48.550400000000003</v>
      </c>
    </row>
    <row r="62" spans="2:17" ht="12.75" x14ac:dyDescent="0.15">
      <c r="B62" s="95"/>
      <c r="C62" s="59"/>
      <c r="D62" s="44"/>
      <c r="E62" s="115"/>
      <c r="F62" s="116"/>
      <c r="G62" s="116"/>
      <c r="H62" s="117"/>
      <c r="I62" s="117"/>
      <c r="J62" s="118"/>
      <c r="K62" s="116"/>
      <c r="L62" s="147"/>
      <c r="M62" s="151"/>
      <c r="N62" s="148"/>
      <c r="O62" s="149"/>
      <c r="P62" s="152"/>
      <c r="Q62" s="153"/>
    </row>
    <row r="63" spans="2:17" ht="12.75" x14ac:dyDescent="0.15">
      <c r="B63" s="96"/>
      <c r="C63" s="51" t="s">
        <v>82</v>
      </c>
      <c r="D63" s="44"/>
      <c r="E63" s="115" t="s">
        <v>122</v>
      </c>
      <c r="F63" s="116"/>
      <c r="G63" s="116"/>
      <c r="H63" s="117"/>
      <c r="I63" s="117"/>
      <c r="J63" s="116"/>
      <c r="K63" s="116"/>
      <c r="L63" s="147"/>
      <c r="M63" s="147"/>
      <c r="N63" s="138"/>
      <c r="O63" s="138"/>
      <c r="P63" s="138">
        <f>J63*N63</f>
        <v>0</v>
      </c>
      <c r="Q63" s="139"/>
    </row>
    <row r="64" spans="2:17" ht="52.5" x14ac:dyDescent="0.15">
      <c r="B64" s="99" t="s">
        <v>72</v>
      </c>
      <c r="C64" s="30"/>
      <c r="D64" s="84" t="s">
        <v>24</v>
      </c>
      <c r="E64" s="85" t="s">
        <v>25</v>
      </c>
      <c r="F64" s="23"/>
      <c r="G64" s="23"/>
      <c r="H64" s="86"/>
      <c r="I64" s="86"/>
      <c r="J64" s="112"/>
      <c r="K64" s="87"/>
      <c r="L64" s="145"/>
      <c r="M64" s="146"/>
      <c r="N64" s="140"/>
      <c r="O64" s="140"/>
      <c r="P64" s="140"/>
      <c r="Q64" s="141"/>
    </row>
    <row r="65" spans="1:17" x14ac:dyDescent="0.15">
      <c r="A65" s="101"/>
      <c r="B65" s="99"/>
      <c r="C65" s="30"/>
      <c r="D65" s="84"/>
      <c r="E65" s="84" t="s">
        <v>17</v>
      </c>
      <c r="F65" s="23"/>
      <c r="G65" s="23"/>
      <c r="H65" s="86"/>
      <c r="I65" s="86"/>
      <c r="J65" s="112"/>
      <c r="K65" s="87"/>
      <c r="L65" s="145"/>
      <c r="M65" s="146"/>
      <c r="N65" s="140"/>
      <c r="O65" s="140"/>
      <c r="P65" s="140"/>
      <c r="Q65" s="141"/>
    </row>
    <row r="66" spans="1:17" x14ac:dyDescent="0.15">
      <c r="A66" s="101"/>
      <c r="B66" s="99"/>
      <c r="C66" s="30"/>
      <c r="D66" s="84"/>
      <c r="E66" s="83" t="s">
        <v>117</v>
      </c>
      <c r="F66" s="23">
        <v>1</v>
      </c>
      <c r="G66" s="23">
        <v>9.5</v>
      </c>
      <c r="H66" s="86">
        <v>4</v>
      </c>
      <c r="I66" s="86">
        <v>0.15</v>
      </c>
      <c r="J66" s="112"/>
      <c r="K66" s="23">
        <f>ROUND(PRODUCT(F66:I66),2)</f>
        <v>5.7</v>
      </c>
      <c r="L66" s="145"/>
      <c r="M66" s="146"/>
      <c r="N66" s="140"/>
      <c r="O66" s="140"/>
      <c r="P66" s="140"/>
      <c r="Q66" s="141"/>
    </row>
    <row r="67" spans="1:17" x14ac:dyDescent="0.15">
      <c r="A67" s="101"/>
      <c r="B67" s="99"/>
      <c r="C67" s="30"/>
      <c r="D67" s="84"/>
      <c r="E67" s="83" t="s">
        <v>118</v>
      </c>
      <c r="F67" s="23">
        <v>1</v>
      </c>
      <c r="G67" s="23">
        <v>9.5</v>
      </c>
      <c r="H67" s="86">
        <v>1</v>
      </c>
      <c r="I67" s="86">
        <v>0.15</v>
      </c>
      <c r="J67" s="112"/>
      <c r="K67" s="23">
        <f>ROUND(PRODUCT(F67:I67),2)</f>
        <v>1.43</v>
      </c>
      <c r="L67" s="145"/>
      <c r="M67" s="146"/>
      <c r="N67" s="140"/>
      <c r="O67" s="140"/>
      <c r="P67" s="140"/>
      <c r="Q67" s="141"/>
    </row>
    <row r="68" spans="1:17" x14ac:dyDescent="0.15">
      <c r="A68" s="101"/>
      <c r="B68" s="99"/>
      <c r="C68" s="30"/>
      <c r="D68" s="84"/>
      <c r="E68" s="23" t="s">
        <v>23</v>
      </c>
      <c r="F68" s="23"/>
      <c r="G68" s="23"/>
      <c r="H68" s="86"/>
      <c r="I68" s="86"/>
      <c r="J68" s="89" t="s">
        <v>93</v>
      </c>
      <c r="K68" s="23">
        <f>ROUND(SUM(K64:K67),2)</f>
        <v>7.13</v>
      </c>
      <c r="L68" s="145">
        <v>114.95</v>
      </c>
      <c r="M68" s="140">
        <f>ROUND(PRODUCT(K68:L68),2)</f>
        <v>819.59</v>
      </c>
      <c r="N68" s="140"/>
      <c r="O68" s="144">
        <v>1.84</v>
      </c>
      <c r="P68" s="140">
        <f>O68*K68</f>
        <v>13.119200000000001</v>
      </c>
      <c r="Q68" s="141"/>
    </row>
    <row r="69" spans="1:17" x14ac:dyDescent="0.15">
      <c r="A69" s="101"/>
      <c r="B69" s="99"/>
      <c r="C69" s="30"/>
      <c r="D69" s="20"/>
      <c r="E69" s="113"/>
      <c r="F69" s="87"/>
      <c r="G69" s="87"/>
      <c r="H69" s="114"/>
      <c r="I69" s="114"/>
      <c r="J69" s="112"/>
      <c r="K69" s="23"/>
      <c r="L69" s="145"/>
      <c r="M69" s="146"/>
      <c r="N69" s="140"/>
      <c r="O69" s="140"/>
      <c r="P69" s="140"/>
      <c r="Q69" s="141"/>
    </row>
    <row r="70" spans="1:17" ht="63" x14ac:dyDescent="0.15">
      <c r="A70" s="101"/>
      <c r="B70" s="99" t="s">
        <v>73</v>
      </c>
      <c r="C70" s="30"/>
      <c r="D70" s="83" t="s">
        <v>165</v>
      </c>
      <c r="E70" s="85" t="s">
        <v>176</v>
      </c>
      <c r="F70" s="23"/>
      <c r="G70" s="23"/>
      <c r="H70" s="86"/>
      <c r="I70" s="86"/>
      <c r="J70" s="23"/>
      <c r="K70" s="23"/>
      <c r="L70" s="145"/>
      <c r="M70" s="146"/>
      <c r="N70" s="140"/>
      <c r="O70" s="140"/>
      <c r="P70" s="140"/>
      <c r="Q70" s="154"/>
    </row>
    <row r="71" spans="1:17" x14ac:dyDescent="0.15">
      <c r="A71" s="101"/>
      <c r="B71" s="99"/>
      <c r="C71" s="30"/>
      <c r="D71" s="84"/>
      <c r="E71" s="84" t="s">
        <v>17</v>
      </c>
      <c r="F71" s="23"/>
      <c r="G71" s="23"/>
      <c r="H71" s="86"/>
      <c r="I71" s="86"/>
      <c r="J71" s="23"/>
      <c r="K71" s="23"/>
      <c r="L71" s="145"/>
      <c r="M71" s="146"/>
      <c r="N71" s="140"/>
      <c r="O71" s="140"/>
      <c r="P71" s="140"/>
      <c r="Q71" s="154"/>
    </row>
    <row r="72" spans="1:17" ht="13.5" customHeight="1" x14ac:dyDescent="0.15">
      <c r="A72" s="101"/>
      <c r="B72" s="99"/>
      <c r="C72" s="30"/>
      <c r="D72" s="84"/>
      <c r="E72" s="83" t="s">
        <v>119</v>
      </c>
      <c r="F72" s="23">
        <v>1</v>
      </c>
      <c r="G72" s="23"/>
      <c r="H72" s="86"/>
      <c r="I72" s="86"/>
      <c r="J72" s="23"/>
      <c r="K72" s="23">
        <f>ROUND(PRODUCT(F72:I72),2)</f>
        <v>1</v>
      </c>
      <c r="L72" s="145"/>
      <c r="M72" s="146"/>
      <c r="N72" s="140"/>
      <c r="O72" s="140"/>
      <c r="P72" s="140"/>
      <c r="Q72" s="154"/>
    </row>
    <row r="73" spans="1:17" x14ac:dyDescent="0.15">
      <c r="A73" s="101"/>
      <c r="B73" s="99"/>
      <c r="C73" s="30"/>
      <c r="D73" s="84"/>
      <c r="E73" s="23" t="s">
        <v>29</v>
      </c>
      <c r="F73" s="23"/>
      <c r="G73" s="23"/>
      <c r="H73" s="86"/>
      <c r="I73" s="86"/>
      <c r="J73" s="89" t="s">
        <v>100</v>
      </c>
      <c r="K73" s="87">
        <f>ROUND(SUM(K71:K72),2)</f>
        <v>1</v>
      </c>
      <c r="L73" s="145">
        <v>25110</v>
      </c>
      <c r="M73" s="140">
        <f>ROUND(PRODUCT(K73:L73),2)</f>
        <v>25110</v>
      </c>
      <c r="N73" s="140"/>
      <c r="O73" s="144">
        <v>685</v>
      </c>
      <c r="P73" s="140">
        <f>O73*K73</f>
        <v>685</v>
      </c>
      <c r="Q73" s="141"/>
    </row>
    <row r="74" spans="1:17" s="209" customFormat="1" x14ac:dyDescent="0.15">
      <c r="A74" s="215"/>
      <c r="B74" s="222"/>
      <c r="C74" s="30"/>
      <c r="D74" s="84"/>
      <c r="E74" s="23"/>
      <c r="F74" s="23"/>
      <c r="G74" s="23"/>
      <c r="H74" s="86"/>
      <c r="I74" s="86"/>
      <c r="J74" s="89"/>
      <c r="K74" s="87"/>
      <c r="L74" s="145"/>
      <c r="M74" s="140"/>
      <c r="N74" s="140"/>
      <c r="O74" s="217"/>
      <c r="P74" s="140"/>
      <c r="Q74" s="141"/>
    </row>
    <row r="75" spans="1:17" ht="87.75" customHeight="1" x14ac:dyDescent="0.15">
      <c r="A75" s="101"/>
      <c r="B75" s="99" t="s">
        <v>142</v>
      </c>
      <c r="C75" s="30"/>
      <c r="D75" s="84" t="s">
        <v>105</v>
      </c>
      <c r="E75" s="85" t="s">
        <v>104</v>
      </c>
      <c r="F75" s="23"/>
      <c r="G75" s="23"/>
      <c r="H75" s="86"/>
      <c r="I75" s="86"/>
      <c r="J75" s="33"/>
      <c r="K75" s="23"/>
      <c r="L75" s="140"/>
      <c r="M75" s="140"/>
      <c r="N75" s="140"/>
      <c r="O75" s="144"/>
      <c r="P75" s="140"/>
      <c r="Q75" s="154"/>
    </row>
    <row r="76" spans="1:17" x14ac:dyDescent="0.15">
      <c r="A76" s="101"/>
      <c r="B76" s="99"/>
      <c r="C76" s="30"/>
      <c r="D76" s="84"/>
      <c r="E76" s="84" t="s">
        <v>17</v>
      </c>
      <c r="F76" s="23"/>
      <c r="G76" s="23"/>
      <c r="H76" s="86"/>
      <c r="I76" s="86"/>
      <c r="J76" s="33"/>
      <c r="K76" s="23"/>
      <c r="L76" s="140"/>
      <c r="M76" s="140"/>
      <c r="N76" s="140"/>
      <c r="O76" s="144"/>
      <c r="P76" s="140"/>
      <c r="Q76" s="154"/>
    </row>
    <row r="77" spans="1:17" x14ac:dyDescent="0.15">
      <c r="A77" s="101"/>
      <c r="B77" s="99"/>
      <c r="C77" s="30"/>
      <c r="D77" s="84"/>
      <c r="E77" s="83" t="s">
        <v>120</v>
      </c>
      <c r="F77" s="23">
        <v>2</v>
      </c>
      <c r="G77" s="23">
        <v>0.5</v>
      </c>
      <c r="H77" s="86">
        <v>0.25</v>
      </c>
      <c r="I77" s="86">
        <v>3</v>
      </c>
      <c r="J77" s="23"/>
      <c r="K77" s="23">
        <f>ROUND(PRODUCT(F77:I77),2)</f>
        <v>0.75</v>
      </c>
      <c r="L77" s="140"/>
      <c r="M77" s="140"/>
      <c r="N77" s="140"/>
      <c r="O77" s="144"/>
      <c r="P77" s="140"/>
      <c r="Q77" s="154"/>
    </row>
    <row r="78" spans="1:17" x14ac:dyDescent="0.15">
      <c r="A78" s="101"/>
      <c r="B78" s="99"/>
      <c r="C78" s="30"/>
      <c r="D78" s="84"/>
      <c r="E78" s="23" t="s">
        <v>23</v>
      </c>
      <c r="F78" s="23"/>
      <c r="G78" s="23"/>
      <c r="H78" s="86"/>
      <c r="I78" s="86"/>
      <c r="J78" s="89" t="s">
        <v>93</v>
      </c>
      <c r="K78" s="21">
        <f>ROUND(SUM(K75:K77),2)</f>
        <v>0.75</v>
      </c>
      <c r="L78" s="145">
        <v>156.72</v>
      </c>
      <c r="M78" s="140">
        <f>ROUND(PRODUCT(K78:L78),2)</f>
        <v>117.54</v>
      </c>
      <c r="N78" s="140"/>
      <c r="O78" s="144">
        <v>2.5099999999999998</v>
      </c>
      <c r="P78" s="140">
        <f>O78*K78</f>
        <v>1.8824999999999998</v>
      </c>
      <c r="Q78" s="154"/>
    </row>
    <row r="79" spans="1:17" x14ac:dyDescent="0.15">
      <c r="A79" s="101"/>
      <c r="B79" s="99"/>
      <c r="C79" s="30"/>
      <c r="D79" s="20"/>
      <c r="E79" s="32"/>
      <c r="F79" s="21"/>
      <c r="G79" s="21"/>
      <c r="H79" s="22"/>
      <c r="I79" s="22"/>
      <c r="J79" s="31"/>
      <c r="K79" s="21"/>
      <c r="L79" s="155"/>
      <c r="M79" s="156"/>
      <c r="N79" s="140"/>
      <c r="O79" s="140"/>
      <c r="P79" s="157">
        <f>O79*K79</f>
        <v>0</v>
      </c>
      <c r="Q79" s="141"/>
    </row>
    <row r="80" spans="1:17" s="100" customFormat="1" ht="77.25" customHeight="1" x14ac:dyDescent="0.15">
      <c r="A80" s="102"/>
      <c r="B80" s="99" t="s">
        <v>143</v>
      </c>
      <c r="C80" s="30"/>
      <c r="D80" s="83" t="s">
        <v>124</v>
      </c>
      <c r="E80" s="85" t="s">
        <v>126</v>
      </c>
      <c r="F80" s="23"/>
      <c r="G80" s="23"/>
      <c r="H80" s="86"/>
      <c r="I80" s="86"/>
      <c r="J80" s="23"/>
      <c r="K80" s="23"/>
      <c r="L80" s="145"/>
      <c r="M80" s="146"/>
      <c r="N80" s="140"/>
      <c r="O80" s="140"/>
      <c r="P80" s="140">
        <f>O80*K80</f>
        <v>0</v>
      </c>
      <c r="Q80" s="154"/>
    </row>
    <row r="81" spans="1:17" x14ac:dyDescent="0.15">
      <c r="A81" s="101"/>
      <c r="B81" s="99"/>
      <c r="C81" s="30"/>
      <c r="D81" s="25"/>
      <c r="E81" s="85" t="s">
        <v>125</v>
      </c>
      <c r="F81" s="24"/>
      <c r="G81" s="24"/>
      <c r="H81" s="27"/>
      <c r="I81" s="27"/>
      <c r="J81" s="31"/>
      <c r="K81" s="24"/>
      <c r="L81" s="157"/>
      <c r="M81" s="156"/>
      <c r="N81" s="140"/>
      <c r="O81" s="140"/>
      <c r="P81" s="157"/>
      <c r="Q81" s="141"/>
    </row>
    <row r="82" spans="1:17" x14ac:dyDescent="0.15">
      <c r="A82" s="101"/>
      <c r="B82" s="99"/>
      <c r="C82" s="30"/>
      <c r="D82" s="25"/>
      <c r="E82" s="25" t="s">
        <v>17</v>
      </c>
      <c r="F82" s="24"/>
      <c r="G82" s="24"/>
      <c r="H82" s="27"/>
      <c r="I82" s="27"/>
      <c r="J82" s="24"/>
      <c r="K82" s="24"/>
      <c r="L82" s="155"/>
      <c r="M82" s="156"/>
      <c r="N82" s="140"/>
      <c r="O82" s="140"/>
      <c r="P82" s="157">
        <f t="shared" ref="P82:P98" si="0">O82*K82</f>
        <v>0</v>
      </c>
      <c r="Q82" s="141"/>
    </row>
    <row r="83" spans="1:17" x14ac:dyDescent="0.15">
      <c r="A83" s="101"/>
      <c r="B83" s="99"/>
      <c r="C83" s="30"/>
      <c r="D83" s="25"/>
      <c r="E83" s="28" t="s">
        <v>121</v>
      </c>
      <c r="F83" s="24">
        <v>1</v>
      </c>
      <c r="G83" s="24">
        <v>9</v>
      </c>
      <c r="H83" s="27">
        <v>0.8</v>
      </c>
      <c r="I83" s="27">
        <v>0.2</v>
      </c>
      <c r="J83" s="24"/>
      <c r="K83" s="24">
        <f>ROUND(PRODUCT(F83:I83),2)</f>
        <v>1.44</v>
      </c>
      <c r="L83" s="155"/>
      <c r="M83" s="156"/>
      <c r="N83" s="140"/>
      <c r="O83" s="140"/>
      <c r="P83" s="157">
        <f t="shared" si="0"/>
        <v>0</v>
      </c>
      <c r="Q83" s="141"/>
    </row>
    <row r="84" spans="1:17" x14ac:dyDescent="0.15">
      <c r="A84" s="101"/>
      <c r="B84" s="99"/>
      <c r="C84" s="30"/>
      <c r="D84" s="84"/>
      <c r="E84" s="23" t="s">
        <v>23</v>
      </c>
      <c r="F84" s="23"/>
      <c r="G84" s="23"/>
      <c r="H84" s="86"/>
      <c r="I84" s="86"/>
      <c r="J84" s="89" t="s">
        <v>93</v>
      </c>
      <c r="K84" s="21">
        <f>ROUND(SUM(K82:K83),2)</f>
        <v>1.44</v>
      </c>
      <c r="L84" s="145">
        <v>169.7</v>
      </c>
      <c r="M84" s="140">
        <f>ROUND(PRODUCT(K84:L84),2)</f>
        <v>244.37</v>
      </c>
      <c r="N84" s="140"/>
      <c r="O84" s="144">
        <v>1.36</v>
      </c>
      <c r="P84" s="140">
        <f t="shared" si="0"/>
        <v>1.9584000000000001</v>
      </c>
      <c r="Q84" s="154"/>
    </row>
    <row r="85" spans="1:17" x14ac:dyDescent="0.15">
      <c r="A85" s="101"/>
      <c r="B85" s="99"/>
      <c r="C85" s="30"/>
      <c r="D85" s="20"/>
      <c r="E85" s="32"/>
      <c r="F85" s="21"/>
      <c r="G85" s="21"/>
      <c r="H85" s="22"/>
      <c r="I85" s="22"/>
      <c r="J85" s="31"/>
      <c r="K85" s="21"/>
      <c r="L85" s="155"/>
      <c r="M85" s="156"/>
      <c r="N85" s="140"/>
      <c r="O85" s="140"/>
      <c r="P85" s="157">
        <f t="shared" si="0"/>
        <v>0</v>
      </c>
      <c r="Q85" s="141"/>
    </row>
    <row r="86" spans="1:17" ht="42" x14ac:dyDescent="0.15">
      <c r="A86" s="101"/>
      <c r="B86" s="99" t="s">
        <v>144</v>
      </c>
      <c r="C86" s="30"/>
      <c r="D86" s="28" t="s">
        <v>27</v>
      </c>
      <c r="E86" s="26" t="s">
        <v>28</v>
      </c>
      <c r="F86" s="24"/>
      <c r="G86" s="24"/>
      <c r="H86" s="27"/>
      <c r="I86" s="27"/>
      <c r="J86" s="24"/>
      <c r="K86" s="24"/>
      <c r="L86" s="155"/>
      <c r="M86" s="156"/>
      <c r="N86" s="140"/>
      <c r="O86" s="140"/>
      <c r="P86" s="157">
        <f t="shared" si="0"/>
        <v>0</v>
      </c>
      <c r="Q86" s="141"/>
    </row>
    <row r="87" spans="1:17" x14ac:dyDescent="0.15">
      <c r="A87" s="101"/>
      <c r="B87" s="99"/>
      <c r="C87" s="30"/>
      <c r="D87" s="25"/>
      <c r="E87" s="25" t="s">
        <v>17</v>
      </c>
      <c r="F87" s="24"/>
      <c r="G87" s="24"/>
      <c r="H87" s="27"/>
      <c r="I87" s="27"/>
      <c r="J87" s="24"/>
      <c r="K87" s="24"/>
      <c r="L87" s="155"/>
      <c r="M87" s="156"/>
      <c r="N87" s="140"/>
      <c r="O87" s="140"/>
      <c r="P87" s="157">
        <f t="shared" si="0"/>
        <v>0</v>
      </c>
      <c r="Q87" s="141"/>
    </row>
    <row r="88" spans="1:17" x14ac:dyDescent="0.15">
      <c r="A88" s="101"/>
      <c r="B88" s="99"/>
      <c r="C88" s="30"/>
      <c r="D88" s="25"/>
      <c r="E88" s="28" t="s">
        <v>123</v>
      </c>
      <c r="F88" s="24">
        <v>4</v>
      </c>
      <c r="G88" s="23">
        <v>0.5</v>
      </c>
      <c r="H88" s="86"/>
      <c r="I88" s="86">
        <v>3</v>
      </c>
      <c r="J88" s="24"/>
      <c r="K88" s="24">
        <f>ROUND(PRODUCT(F88:I88),2)</f>
        <v>6</v>
      </c>
      <c r="L88" s="155"/>
      <c r="M88" s="156"/>
      <c r="N88" s="140"/>
      <c r="O88" s="140"/>
      <c r="P88" s="157">
        <f t="shared" si="0"/>
        <v>0</v>
      </c>
      <c r="Q88" s="141"/>
    </row>
    <row r="89" spans="1:17" x14ac:dyDescent="0.15">
      <c r="A89" s="101"/>
      <c r="B89" s="99"/>
      <c r="C89" s="30"/>
      <c r="D89" s="25"/>
      <c r="E89" s="28" t="s">
        <v>127</v>
      </c>
      <c r="F89" s="24">
        <v>1</v>
      </c>
      <c r="G89" s="23">
        <v>0.25</v>
      </c>
      <c r="I89" s="86">
        <v>10.6</v>
      </c>
      <c r="J89" s="24"/>
      <c r="K89" s="24">
        <f>ROUND(PRODUCT(F89:I89),2)</f>
        <v>2.65</v>
      </c>
      <c r="L89" s="155"/>
      <c r="M89" s="156"/>
      <c r="N89" s="140"/>
      <c r="O89" s="140"/>
      <c r="P89" s="157">
        <f t="shared" si="0"/>
        <v>0</v>
      </c>
      <c r="Q89" s="141"/>
    </row>
    <row r="90" spans="1:17" ht="11.25" x14ac:dyDescent="0.15">
      <c r="A90" s="101"/>
      <c r="B90" s="99"/>
      <c r="C90" s="30"/>
      <c r="D90" s="25"/>
      <c r="E90" s="67" t="s">
        <v>97</v>
      </c>
      <c r="F90" s="24"/>
      <c r="G90" s="24"/>
      <c r="H90" s="27"/>
      <c r="I90" s="27"/>
      <c r="J90" s="67" t="s">
        <v>96</v>
      </c>
      <c r="K90" s="24">
        <f>ROUND(SUM(K86:K89),2)</f>
        <v>8.65</v>
      </c>
      <c r="L90" s="155">
        <v>16.309999999999999</v>
      </c>
      <c r="M90" s="158">
        <f>ROUND(PRODUCT(K90:L90),2)</f>
        <v>141.08000000000001</v>
      </c>
      <c r="N90" s="140"/>
      <c r="O90" s="144">
        <v>0.26</v>
      </c>
      <c r="P90" s="157">
        <f t="shared" si="0"/>
        <v>2.2490000000000001</v>
      </c>
      <c r="Q90" s="141"/>
    </row>
    <row r="91" spans="1:17" x14ac:dyDescent="0.15">
      <c r="A91" s="101"/>
      <c r="B91" s="99"/>
      <c r="C91" s="30"/>
      <c r="D91" s="20"/>
      <c r="E91" s="32"/>
      <c r="F91" s="21"/>
      <c r="G91" s="21"/>
      <c r="H91" s="22"/>
      <c r="I91" s="22"/>
      <c r="J91" s="31"/>
      <c r="K91" s="21"/>
      <c r="L91" s="155"/>
      <c r="M91" s="156"/>
      <c r="N91" s="140"/>
      <c r="O91" s="140"/>
      <c r="P91" s="157">
        <f t="shared" si="0"/>
        <v>0</v>
      </c>
      <c r="Q91" s="141"/>
    </row>
    <row r="92" spans="1:17" ht="52.5" x14ac:dyDescent="0.15">
      <c r="A92" s="101"/>
      <c r="B92" s="99" t="s">
        <v>145</v>
      </c>
      <c r="C92" s="30"/>
      <c r="D92" s="28" t="s">
        <v>107</v>
      </c>
      <c r="E92" s="85" t="s">
        <v>106</v>
      </c>
      <c r="F92" s="24"/>
      <c r="G92" s="24"/>
      <c r="H92" s="27"/>
      <c r="I92" s="27"/>
      <c r="J92" s="24"/>
      <c r="K92" s="24"/>
      <c r="L92" s="155"/>
      <c r="M92" s="156"/>
      <c r="N92" s="140"/>
      <c r="O92" s="140"/>
      <c r="P92" s="157">
        <f t="shared" si="0"/>
        <v>0</v>
      </c>
      <c r="Q92" s="141"/>
    </row>
    <row r="93" spans="1:17" x14ac:dyDescent="0.15">
      <c r="A93" s="101"/>
      <c r="B93" s="99"/>
      <c r="C93" s="30"/>
      <c r="D93" s="25"/>
      <c r="E93" s="25" t="s">
        <v>17</v>
      </c>
      <c r="F93" s="24"/>
      <c r="G93" s="24"/>
      <c r="H93" s="27"/>
      <c r="I93" s="27"/>
      <c r="J93" s="24"/>
      <c r="K93" s="24"/>
      <c r="L93" s="155"/>
      <c r="M93" s="156"/>
      <c r="N93" s="140"/>
      <c r="O93" s="140"/>
      <c r="P93" s="157">
        <f t="shared" si="0"/>
        <v>0</v>
      </c>
      <c r="Q93" s="141"/>
    </row>
    <row r="94" spans="1:17" x14ac:dyDescent="0.15">
      <c r="A94" s="101"/>
      <c r="B94" s="99"/>
      <c r="C94" s="30"/>
      <c r="D94" s="25"/>
      <c r="E94" s="28" t="s">
        <v>212</v>
      </c>
      <c r="F94" s="24"/>
      <c r="G94" s="24">
        <f>K77</f>
        <v>0.75</v>
      </c>
      <c r="H94" s="27"/>
      <c r="I94" s="27">
        <v>90</v>
      </c>
      <c r="J94" s="24"/>
      <c r="K94" s="24">
        <f>ROUND(PRODUCT(F94:I94),2)</f>
        <v>67.5</v>
      </c>
      <c r="L94" s="155"/>
      <c r="M94" s="156"/>
      <c r="N94" s="140"/>
      <c r="O94" s="140"/>
      <c r="P94" s="157">
        <f t="shared" si="0"/>
        <v>0</v>
      </c>
      <c r="Q94" s="141"/>
    </row>
    <row r="95" spans="1:17" x14ac:dyDescent="0.15">
      <c r="A95" s="101"/>
      <c r="B95" s="99"/>
      <c r="C95" s="30"/>
      <c r="D95" s="25"/>
      <c r="E95" s="28" t="s">
        <v>213</v>
      </c>
      <c r="F95" s="24"/>
      <c r="G95" s="24">
        <f>K89</f>
        <v>2.65</v>
      </c>
      <c r="H95" s="27"/>
      <c r="I95" s="27">
        <v>90</v>
      </c>
      <c r="J95" s="24"/>
      <c r="K95" s="24">
        <f>ROUND(PRODUCT(F95:I95),2)</f>
        <v>238.5</v>
      </c>
      <c r="L95" s="155"/>
      <c r="M95" s="156"/>
      <c r="N95" s="140"/>
      <c r="O95" s="140"/>
      <c r="P95" s="157">
        <f t="shared" si="0"/>
        <v>0</v>
      </c>
      <c r="Q95" s="141"/>
    </row>
    <row r="96" spans="1:17" x14ac:dyDescent="0.15">
      <c r="A96" s="101"/>
      <c r="B96" s="99"/>
      <c r="C96" s="30"/>
      <c r="D96" s="25"/>
      <c r="E96" s="24" t="s">
        <v>26</v>
      </c>
      <c r="F96" s="24"/>
      <c r="G96" s="24"/>
      <c r="H96" s="27"/>
      <c r="I96" s="27"/>
      <c r="J96" s="67" t="s">
        <v>98</v>
      </c>
      <c r="K96" s="24">
        <f>ROUND(SUM(K92:K95),2)</f>
        <v>306</v>
      </c>
      <c r="L96" s="142">
        <v>1.39</v>
      </c>
      <c r="M96" s="158">
        <f>ROUND(PRODUCT(K96:L96),2)</f>
        <v>425.34</v>
      </c>
      <c r="N96" s="140"/>
      <c r="O96" s="144" t="s">
        <v>81</v>
      </c>
      <c r="P96" s="157">
        <f t="shared" si="0"/>
        <v>6.12</v>
      </c>
      <c r="Q96" s="141"/>
    </row>
    <row r="97" spans="1:17" x14ac:dyDescent="0.15">
      <c r="A97" s="101"/>
      <c r="B97" s="99"/>
      <c r="C97" s="30"/>
      <c r="D97" s="20"/>
      <c r="E97" s="32"/>
      <c r="F97" s="21"/>
      <c r="G97" s="21"/>
      <c r="H97" s="22"/>
      <c r="I97" s="22"/>
      <c r="J97" s="31"/>
      <c r="K97" s="21"/>
      <c r="L97" s="155"/>
      <c r="M97" s="156"/>
      <c r="N97" s="140"/>
      <c r="O97" s="140"/>
      <c r="P97" s="157">
        <f t="shared" si="0"/>
        <v>0</v>
      </c>
      <c r="Q97" s="141"/>
    </row>
    <row r="98" spans="1:17" x14ac:dyDescent="0.15">
      <c r="A98" s="101"/>
      <c r="B98" s="99"/>
      <c r="C98" s="30"/>
      <c r="D98" s="20"/>
      <c r="E98" s="32"/>
      <c r="F98" s="21"/>
      <c r="G98" s="21"/>
      <c r="H98" s="22"/>
      <c r="I98" s="22"/>
      <c r="J98" s="31"/>
      <c r="K98" s="21"/>
      <c r="L98" s="155"/>
      <c r="M98" s="156"/>
      <c r="N98" s="140"/>
      <c r="O98" s="140"/>
      <c r="P98" s="157">
        <f t="shared" si="0"/>
        <v>0</v>
      </c>
      <c r="Q98" s="141"/>
    </row>
    <row r="99" spans="1:17" ht="12.75" x14ac:dyDescent="0.15">
      <c r="A99" s="101"/>
      <c r="B99" s="103"/>
      <c r="C99" s="59"/>
      <c r="D99" s="44"/>
      <c r="E99" s="52" t="str">
        <f>CONCATENATE("Totale fase ",E63)</f>
        <v>Totale fase Fornitura e posa strutture cabina MT/BT</v>
      </c>
      <c r="F99" s="46"/>
      <c r="G99" s="46"/>
      <c r="H99" s="47"/>
      <c r="I99" s="47"/>
      <c r="J99" s="46"/>
      <c r="K99" s="46"/>
      <c r="L99" s="136"/>
      <c r="M99" s="137"/>
      <c r="N99" s="148">
        <f>SUM(M64:M97)</f>
        <v>26857.920000000002</v>
      </c>
      <c r="O99" s="149"/>
      <c r="P99" s="149"/>
      <c r="Q99" s="150">
        <f>SUM(P68:P97)</f>
        <v>710.32910000000004</v>
      </c>
    </row>
    <row r="100" spans="1:17" x14ac:dyDescent="0.15">
      <c r="A100" s="101"/>
      <c r="B100" s="103"/>
      <c r="C100" s="59"/>
      <c r="D100" s="44"/>
      <c r="E100" s="61"/>
      <c r="F100" s="46"/>
      <c r="G100" s="46"/>
      <c r="H100" s="47"/>
      <c r="I100" s="47"/>
      <c r="J100" s="60"/>
      <c r="K100" s="46"/>
      <c r="L100" s="136"/>
      <c r="M100" s="159"/>
      <c r="N100" s="138"/>
      <c r="O100" s="138"/>
      <c r="P100" s="160"/>
      <c r="Q100" s="139"/>
    </row>
    <row r="101" spans="1:17" ht="15" x14ac:dyDescent="0.15">
      <c r="A101" s="101"/>
      <c r="B101" s="103"/>
      <c r="C101" s="48" t="s">
        <v>83</v>
      </c>
      <c r="D101" s="44"/>
      <c r="E101" s="49" t="s">
        <v>84</v>
      </c>
      <c r="F101" s="46"/>
      <c r="G101" s="46"/>
      <c r="H101" s="47"/>
      <c r="I101" s="47"/>
      <c r="J101" s="46"/>
      <c r="K101" s="46"/>
      <c r="L101" s="136"/>
      <c r="M101" s="137"/>
      <c r="N101" s="138"/>
      <c r="O101" s="138"/>
      <c r="P101" s="138"/>
      <c r="Q101" s="139"/>
    </row>
    <row r="102" spans="1:17" ht="12.75" x14ac:dyDescent="0.15">
      <c r="A102" s="101"/>
      <c r="B102" s="104"/>
      <c r="C102" s="51" t="s">
        <v>85</v>
      </c>
      <c r="D102" s="44"/>
      <c r="E102" s="52" t="s">
        <v>128</v>
      </c>
      <c r="F102" s="46"/>
      <c r="G102" s="46"/>
      <c r="H102" s="47"/>
      <c r="I102" s="47"/>
      <c r="J102" s="46"/>
      <c r="K102" s="46"/>
      <c r="L102" s="136"/>
      <c r="M102" s="137"/>
      <c r="N102" s="138"/>
      <c r="O102" s="138"/>
      <c r="P102" s="138">
        <f>J102*N102</f>
        <v>0</v>
      </c>
      <c r="Q102" s="139"/>
    </row>
    <row r="103" spans="1:17" ht="54.75" customHeight="1" x14ac:dyDescent="0.15">
      <c r="A103" s="101"/>
      <c r="B103" s="99" t="s">
        <v>74</v>
      </c>
      <c r="C103" s="30"/>
      <c r="D103" s="28" t="s">
        <v>162</v>
      </c>
      <c r="E103" s="26" t="s">
        <v>163</v>
      </c>
      <c r="F103" s="24"/>
      <c r="G103" s="24"/>
      <c r="H103" s="27"/>
      <c r="I103" s="27"/>
      <c r="J103" s="31"/>
      <c r="K103" s="21"/>
      <c r="L103" s="155"/>
      <c r="M103" s="158"/>
      <c r="N103" s="140"/>
      <c r="O103" s="140"/>
      <c r="P103" s="157">
        <f>O103*K103</f>
        <v>0</v>
      </c>
      <c r="Q103" s="141"/>
    </row>
    <row r="104" spans="1:17" x14ac:dyDescent="0.15">
      <c r="A104" s="101"/>
      <c r="B104" s="99"/>
      <c r="C104" s="30"/>
      <c r="D104" s="25"/>
      <c r="E104" s="25" t="s">
        <v>17</v>
      </c>
      <c r="F104" s="24"/>
      <c r="G104" s="24"/>
      <c r="H104" s="27"/>
      <c r="I104" s="27"/>
      <c r="J104" s="31"/>
      <c r="K104" s="21"/>
      <c r="L104" s="155"/>
      <c r="M104" s="158"/>
      <c r="N104" s="140"/>
      <c r="O104" s="140"/>
      <c r="P104" s="157">
        <f>O104*K104</f>
        <v>0</v>
      </c>
      <c r="Q104" s="141"/>
    </row>
    <row r="105" spans="1:17" x14ac:dyDescent="0.15">
      <c r="A105" s="101"/>
      <c r="B105" s="99"/>
      <c r="C105" s="30"/>
      <c r="D105" s="25"/>
      <c r="E105" s="28" t="s">
        <v>129</v>
      </c>
      <c r="F105" s="24">
        <v>2</v>
      </c>
      <c r="G105" s="24">
        <v>3</v>
      </c>
      <c r="H105" s="27"/>
      <c r="I105" s="27"/>
      <c r="J105" s="31"/>
      <c r="K105" s="21">
        <f>ROUND(PRODUCT(F105:I105),2)</f>
        <v>6</v>
      </c>
      <c r="L105" s="155"/>
      <c r="M105" s="158"/>
      <c r="N105" s="140"/>
      <c r="O105" s="140"/>
      <c r="P105" s="157">
        <f>O105*K105</f>
        <v>0</v>
      </c>
      <c r="Q105" s="141"/>
    </row>
    <row r="106" spans="1:17" x14ac:dyDescent="0.15">
      <c r="A106" s="101"/>
      <c r="B106" s="99"/>
      <c r="C106" s="30"/>
      <c r="D106" s="25"/>
      <c r="E106" s="24" t="s">
        <v>20</v>
      </c>
      <c r="F106" s="24"/>
      <c r="G106" s="24"/>
      <c r="H106" s="27"/>
      <c r="I106" s="27"/>
      <c r="J106" s="68" t="s">
        <v>95</v>
      </c>
      <c r="K106" s="21">
        <f>ROUND(SUM(K104:K105),2)</f>
        <v>6</v>
      </c>
      <c r="L106" s="155">
        <v>17.91</v>
      </c>
      <c r="M106" s="158">
        <f>ROUND(PRODUCT(K106:L106),2)</f>
        <v>107.46</v>
      </c>
      <c r="N106" s="140"/>
      <c r="O106" s="144">
        <v>0.56999999999999995</v>
      </c>
      <c r="P106" s="157">
        <f>O106*K106</f>
        <v>3.42</v>
      </c>
      <c r="Q106" s="141"/>
    </row>
    <row r="107" spans="1:17" s="209" customFormat="1" x14ac:dyDescent="0.15">
      <c r="A107" s="215"/>
      <c r="B107" s="222"/>
      <c r="C107" s="30"/>
      <c r="D107" s="25"/>
      <c r="E107" s="24"/>
      <c r="F107" s="24"/>
      <c r="G107" s="24"/>
      <c r="H107" s="27"/>
      <c r="I107" s="27"/>
      <c r="J107" s="212"/>
      <c r="K107" s="21"/>
      <c r="L107" s="155"/>
      <c r="M107" s="158"/>
      <c r="N107" s="140"/>
      <c r="O107" s="217"/>
      <c r="P107" s="157"/>
      <c r="Q107" s="141"/>
    </row>
    <row r="108" spans="1:17" s="209" customFormat="1" ht="42" x14ac:dyDescent="0.15">
      <c r="A108" s="215"/>
      <c r="B108" s="222" t="s">
        <v>146</v>
      </c>
      <c r="C108" s="30"/>
      <c r="D108" s="210" t="s">
        <v>197</v>
      </c>
      <c r="E108" s="220" t="s">
        <v>198</v>
      </c>
      <c r="F108" s="24"/>
      <c r="G108" s="24"/>
      <c r="H108" s="27"/>
      <c r="I108" s="27"/>
      <c r="J108" s="212"/>
      <c r="K108" s="21"/>
      <c r="L108" s="155"/>
      <c r="M108" s="158"/>
      <c r="N108" s="140"/>
      <c r="O108" s="217"/>
      <c r="P108" s="157"/>
      <c r="Q108" s="141"/>
    </row>
    <row r="109" spans="1:17" s="209" customFormat="1" x14ac:dyDescent="0.15">
      <c r="A109" s="215"/>
      <c r="B109" s="222"/>
      <c r="C109" s="30"/>
      <c r="D109" s="25"/>
      <c r="E109" s="84" t="s">
        <v>17</v>
      </c>
      <c r="F109" s="23"/>
      <c r="G109" s="23"/>
      <c r="H109" s="86"/>
      <c r="I109" s="86"/>
      <c r="J109" s="89"/>
      <c r="K109" s="87"/>
      <c r="L109" s="155"/>
      <c r="M109" s="158"/>
      <c r="N109" s="140"/>
      <c r="O109" s="217"/>
      <c r="P109" s="157"/>
      <c r="Q109" s="141"/>
    </row>
    <row r="110" spans="1:17" s="209" customFormat="1" x14ac:dyDescent="0.15">
      <c r="A110" s="215"/>
      <c r="B110" s="222"/>
      <c r="C110" s="30"/>
      <c r="D110" s="25"/>
      <c r="E110" s="210" t="s">
        <v>199</v>
      </c>
      <c r="F110" s="24">
        <v>4</v>
      </c>
      <c r="G110" s="23">
        <v>0.5</v>
      </c>
      <c r="H110" s="86"/>
      <c r="I110" s="86">
        <v>3</v>
      </c>
      <c r="J110" s="24"/>
      <c r="K110" s="24">
        <f>ROUND(PRODUCT(F110:I110),2)</f>
        <v>6</v>
      </c>
      <c r="L110" s="155"/>
      <c r="M110" s="158"/>
      <c r="N110" s="140"/>
      <c r="O110" s="217"/>
      <c r="P110" s="157"/>
      <c r="Q110" s="141"/>
    </row>
    <row r="111" spans="1:17" s="209" customFormat="1" ht="11.25" x14ac:dyDescent="0.15">
      <c r="A111" s="215"/>
      <c r="B111" s="222"/>
      <c r="C111" s="30"/>
      <c r="D111" s="25"/>
      <c r="E111" s="211" t="s">
        <v>97</v>
      </c>
      <c r="F111" s="23"/>
      <c r="G111" s="23"/>
      <c r="H111" s="86"/>
      <c r="I111" s="86"/>
      <c r="J111" s="211" t="s">
        <v>96</v>
      </c>
      <c r="K111" s="23">
        <f>ROUND(SUM(K109:K110),2)</f>
        <v>6</v>
      </c>
      <c r="L111" s="143">
        <v>7.31</v>
      </c>
      <c r="M111" s="140">
        <f>ROUND(PRODUCT(K111:L111),2)</f>
        <v>43.86</v>
      </c>
      <c r="N111" s="140"/>
      <c r="O111" s="217">
        <v>0.06</v>
      </c>
      <c r="P111" s="140">
        <f>O111*K111</f>
        <v>0.36</v>
      </c>
      <c r="Q111" s="141"/>
    </row>
    <row r="112" spans="1:17" s="209" customFormat="1" x14ac:dyDescent="0.15">
      <c r="A112" s="215"/>
      <c r="B112" s="222"/>
      <c r="C112" s="30"/>
      <c r="D112" s="25"/>
      <c r="E112" s="24"/>
      <c r="F112" s="24"/>
      <c r="G112" s="24"/>
      <c r="H112" s="27"/>
      <c r="I112" s="27"/>
      <c r="J112" s="212"/>
      <c r="K112" s="21"/>
      <c r="L112" s="155"/>
      <c r="M112" s="158"/>
      <c r="N112" s="140"/>
      <c r="O112" s="217"/>
      <c r="P112" s="157"/>
      <c r="Q112" s="141"/>
    </row>
    <row r="113" spans="1:17" s="209" customFormat="1" x14ac:dyDescent="0.15">
      <c r="A113" s="215"/>
      <c r="B113" s="222" t="s">
        <v>147</v>
      </c>
      <c r="C113" s="30"/>
      <c r="D113" s="219" t="s">
        <v>195</v>
      </c>
      <c r="E113" s="220" t="s">
        <v>196</v>
      </c>
      <c r="F113" s="23"/>
      <c r="G113" s="23"/>
      <c r="H113" s="86"/>
      <c r="I113" s="86"/>
      <c r="J113" s="89"/>
      <c r="K113" s="87"/>
      <c r="L113" s="145"/>
      <c r="M113" s="140"/>
      <c r="N113" s="140"/>
      <c r="O113" s="217"/>
      <c r="P113" s="140"/>
      <c r="Q113" s="141"/>
    </row>
    <row r="114" spans="1:17" s="209" customFormat="1" x14ac:dyDescent="0.15">
      <c r="A114" s="215"/>
      <c r="B114" s="222"/>
      <c r="C114" s="30"/>
      <c r="D114" s="84"/>
      <c r="E114" s="84" t="s">
        <v>17</v>
      </c>
      <c r="F114" s="23"/>
      <c r="G114" s="23"/>
      <c r="H114" s="86"/>
      <c r="I114" s="86"/>
      <c r="J114" s="89"/>
      <c r="K114" s="87"/>
      <c r="L114" s="145"/>
      <c r="M114" s="140"/>
      <c r="N114" s="140"/>
      <c r="O114" s="217"/>
      <c r="P114" s="140"/>
      <c r="Q114" s="141"/>
    </row>
    <row r="115" spans="1:17" s="209" customFormat="1" x14ac:dyDescent="0.15">
      <c r="A115" s="215"/>
      <c r="B115" s="222"/>
      <c r="C115" s="30"/>
      <c r="D115" s="84"/>
      <c r="E115" s="219" t="s">
        <v>214</v>
      </c>
      <c r="F115" s="23">
        <v>2</v>
      </c>
      <c r="G115" s="23"/>
      <c r="H115" s="86"/>
      <c r="I115" s="86">
        <v>8</v>
      </c>
      <c r="J115" s="89"/>
      <c r="K115" s="23">
        <f>ROUND(PRODUCT(F115:I115),2)</f>
        <v>16</v>
      </c>
      <c r="L115" s="145"/>
      <c r="M115" s="140"/>
      <c r="N115" s="140"/>
      <c r="O115" s="217"/>
      <c r="P115" s="140"/>
      <c r="Q115" s="141"/>
    </row>
    <row r="116" spans="1:17" s="209" customFormat="1" x14ac:dyDescent="0.15">
      <c r="A116" s="215"/>
      <c r="B116" s="222"/>
      <c r="C116" s="30"/>
      <c r="D116" s="84"/>
      <c r="E116" s="23" t="s">
        <v>29</v>
      </c>
      <c r="F116" s="23"/>
      <c r="G116" s="23"/>
      <c r="H116" s="86"/>
      <c r="I116" s="86"/>
      <c r="J116" s="89" t="s">
        <v>100</v>
      </c>
      <c r="K116" s="87">
        <f>ROUND(SUM(K114:K115),2)</f>
        <v>16</v>
      </c>
      <c r="L116" s="145">
        <v>36.729999999999997</v>
      </c>
      <c r="M116" s="140">
        <f>ROUND(PRODUCT(K116:L116),2)</f>
        <v>587.67999999999995</v>
      </c>
      <c r="N116" s="140"/>
      <c r="O116" s="217">
        <v>1.1000000000000001</v>
      </c>
      <c r="P116" s="140">
        <f>O116*K116</f>
        <v>17.600000000000001</v>
      </c>
      <c r="Q116" s="141"/>
    </row>
    <row r="117" spans="1:17" s="209" customFormat="1" x14ac:dyDescent="0.15">
      <c r="A117" s="215"/>
      <c r="B117" s="222"/>
      <c r="C117" s="30"/>
      <c r="D117" s="84"/>
      <c r="E117" s="23"/>
      <c r="F117" s="23"/>
      <c r="G117" s="23"/>
      <c r="H117" s="86"/>
      <c r="I117" s="86"/>
      <c r="J117" s="89"/>
      <c r="K117" s="87"/>
      <c r="L117" s="145"/>
      <c r="M117" s="140"/>
      <c r="N117" s="140"/>
      <c r="O117" s="217"/>
      <c r="P117" s="140"/>
      <c r="Q117" s="141"/>
    </row>
    <row r="118" spans="1:17" x14ac:dyDescent="0.15">
      <c r="A118" s="101"/>
      <c r="B118" s="99"/>
      <c r="C118" s="30"/>
      <c r="D118" s="25"/>
      <c r="E118" s="24" t="s">
        <v>19</v>
      </c>
      <c r="F118" s="24"/>
      <c r="G118" s="24"/>
      <c r="H118" s="27"/>
      <c r="I118" s="27"/>
      <c r="J118" s="31"/>
      <c r="K118" s="21"/>
      <c r="L118" s="155"/>
      <c r="M118" s="158"/>
      <c r="N118" s="140"/>
      <c r="O118" s="140"/>
      <c r="P118" s="157">
        <f>O118*K118</f>
        <v>0</v>
      </c>
      <c r="Q118" s="141"/>
    </row>
    <row r="119" spans="1:17" ht="12.75" x14ac:dyDescent="0.15">
      <c r="A119" s="101"/>
      <c r="B119" s="103"/>
      <c r="C119" s="59"/>
      <c r="D119" s="44"/>
      <c r="E119" s="52" t="str">
        <f>CONCATENATE("Totale fase ",E102)</f>
        <v>Totale fase Copertura</v>
      </c>
      <c r="F119" s="46"/>
      <c r="G119" s="46"/>
      <c r="H119" s="47"/>
      <c r="I119" s="47"/>
      <c r="J119" s="46"/>
      <c r="K119" s="46"/>
      <c r="L119" s="136"/>
      <c r="M119" s="137"/>
      <c r="N119" s="148">
        <f>SUM(M103:M118)</f>
        <v>739</v>
      </c>
      <c r="O119" s="149"/>
      <c r="P119" s="149"/>
      <c r="Q119" s="150">
        <f>SUM(P103:P118)</f>
        <v>21.380000000000003</v>
      </c>
    </row>
    <row r="120" spans="1:17" x14ac:dyDescent="0.15">
      <c r="A120" s="101"/>
      <c r="B120" s="103"/>
      <c r="C120" s="59"/>
      <c r="D120" s="44"/>
      <c r="E120" s="61"/>
      <c r="F120" s="46"/>
      <c r="G120" s="46"/>
      <c r="H120" s="47"/>
      <c r="I120" s="47"/>
      <c r="J120" s="60"/>
      <c r="K120" s="46"/>
      <c r="L120" s="136"/>
      <c r="M120" s="159"/>
      <c r="N120" s="138"/>
      <c r="O120" s="138"/>
      <c r="P120" s="160"/>
      <c r="Q120" s="139"/>
    </row>
    <row r="121" spans="1:17" ht="15" x14ac:dyDescent="0.15">
      <c r="A121" s="101"/>
      <c r="B121" s="103"/>
      <c r="C121" s="48" t="s">
        <v>89</v>
      </c>
      <c r="D121" s="44"/>
      <c r="E121" s="49" t="s">
        <v>90</v>
      </c>
      <c r="F121" s="46"/>
      <c r="G121" s="46"/>
      <c r="H121" s="47"/>
      <c r="I121" s="47"/>
      <c r="J121" s="46"/>
      <c r="K121" s="46"/>
      <c r="L121" s="136"/>
      <c r="M121" s="137"/>
      <c r="N121" s="138"/>
      <c r="O121" s="138"/>
      <c r="P121" s="138"/>
      <c r="Q121" s="139"/>
    </row>
    <row r="122" spans="1:17" ht="12.75" x14ac:dyDescent="0.15">
      <c r="A122" s="101"/>
      <c r="B122" s="105"/>
      <c r="C122" s="51" t="s">
        <v>87</v>
      </c>
      <c r="D122" s="44"/>
      <c r="E122" s="52" t="s">
        <v>88</v>
      </c>
      <c r="F122" s="46"/>
      <c r="G122" s="46"/>
      <c r="H122" s="47"/>
      <c r="I122" s="47"/>
      <c r="J122" s="46"/>
      <c r="K122" s="46"/>
      <c r="L122" s="136"/>
      <c r="M122" s="137"/>
      <c r="N122" s="138"/>
      <c r="O122" s="138"/>
      <c r="P122" s="138">
        <f>J122*N122</f>
        <v>0</v>
      </c>
      <c r="Q122" s="139"/>
    </row>
    <row r="123" spans="1:17" ht="63" x14ac:dyDescent="0.15">
      <c r="A123" s="101"/>
      <c r="B123" s="99" t="s">
        <v>148</v>
      </c>
      <c r="C123" s="30"/>
      <c r="D123" s="28" t="s">
        <v>39</v>
      </c>
      <c r="E123" s="26" t="s">
        <v>40</v>
      </c>
      <c r="F123" s="24"/>
      <c r="G123" s="24"/>
      <c r="H123" s="27"/>
      <c r="I123" s="27"/>
      <c r="J123" s="31"/>
      <c r="K123" s="21"/>
      <c r="L123" s="155"/>
      <c r="M123" s="158"/>
      <c r="N123" s="140"/>
      <c r="O123" s="140"/>
      <c r="P123" s="157">
        <f t="shared" ref="P123:P152" si="1">O123*K123</f>
        <v>0</v>
      </c>
      <c r="Q123" s="141"/>
    </row>
    <row r="124" spans="1:17" x14ac:dyDescent="0.15">
      <c r="A124" s="101"/>
      <c r="B124" s="99"/>
      <c r="C124" s="30"/>
      <c r="D124" s="25"/>
      <c r="E124" s="25" t="s">
        <v>17</v>
      </c>
      <c r="F124" s="24"/>
      <c r="G124" s="24"/>
      <c r="H124" s="27"/>
      <c r="I124" s="27"/>
      <c r="J124" s="31"/>
      <c r="K124" s="21"/>
      <c r="L124" s="155"/>
      <c r="M124" s="158"/>
      <c r="N124" s="140"/>
      <c r="O124" s="140"/>
      <c r="P124" s="157">
        <f t="shared" si="1"/>
        <v>0</v>
      </c>
      <c r="Q124" s="141"/>
    </row>
    <row r="125" spans="1:17" x14ac:dyDescent="0.15">
      <c r="A125" s="101"/>
      <c r="B125" s="99"/>
      <c r="C125" s="30"/>
      <c r="D125" s="25"/>
      <c r="E125" s="25" t="s">
        <v>132</v>
      </c>
      <c r="F125" s="24">
        <v>4</v>
      </c>
      <c r="G125" s="24"/>
      <c r="H125" s="27"/>
      <c r="I125" s="27"/>
      <c r="J125" s="31"/>
      <c r="K125" s="21">
        <f>ROUND(PRODUCT(F125:I125),2)</f>
        <v>4</v>
      </c>
      <c r="L125" s="155"/>
      <c r="M125" s="158"/>
      <c r="N125" s="140"/>
      <c r="O125" s="140"/>
      <c r="P125" s="157">
        <f t="shared" si="1"/>
        <v>0</v>
      </c>
      <c r="Q125" s="141"/>
    </row>
    <row r="126" spans="1:17" x14ac:dyDescent="0.15">
      <c r="A126" s="101"/>
      <c r="B126" s="99"/>
      <c r="C126" s="30"/>
      <c r="D126" s="25"/>
      <c r="E126" s="24" t="s">
        <v>21</v>
      </c>
      <c r="F126" s="24"/>
      <c r="G126" s="24"/>
      <c r="H126" s="27"/>
      <c r="I126" s="27"/>
      <c r="J126" s="68" t="s">
        <v>100</v>
      </c>
      <c r="K126" s="21">
        <f>ROUND(SUM(K124:K125),2)</f>
        <v>4</v>
      </c>
      <c r="L126" s="155">
        <v>68.010000000000005</v>
      </c>
      <c r="M126" s="158">
        <f>ROUND(PRODUCT(K126:L126),2)</f>
        <v>272.04000000000002</v>
      </c>
      <c r="N126" s="140"/>
      <c r="O126" s="144">
        <v>1.52</v>
      </c>
      <c r="P126" s="157">
        <f t="shared" si="1"/>
        <v>6.08</v>
      </c>
      <c r="Q126" s="141"/>
    </row>
    <row r="127" spans="1:17" x14ac:dyDescent="0.15">
      <c r="A127" s="101"/>
      <c r="B127" s="99"/>
      <c r="C127" s="30"/>
      <c r="D127" s="25"/>
      <c r="E127" s="24" t="s">
        <v>19</v>
      </c>
      <c r="F127" s="24"/>
      <c r="G127" s="24"/>
      <c r="H127" s="27"/>
      <c r="I127" s="27"/>
      <c r="J127" s="31"/>
      <c r="K127" s="21"/>
      <c r="L127" s="155"/>
      <c r="M127" s="158"/>
      <c r="N127" s="140"/>
      <c r="O127" s="140"/>
      <c r="P127" s="157">
        <f t="shared" si="1"/>
        <v>0</v>
      </c>
      <c r="Q127" s="141"/>
    </row>
    <row r="128" spans="1:17" ht="31.5" x14ac:dyDescent="0.15">
      <c r="A128" s="101"/>
      <c r="B128" s="99" t="s">
        <v>149</v>
      </c>
      <c r="C128" s="30"/>
      <c r="D128" s="28" t="s">
        <v>37</v>
      </c>
      <c r="E128" s="26" t="s">
        <v>38</v>
      </c>
      <c r="F128" s="24"/>
      <c r="G128" s="24"/>
      <c r="H128" s="27"/>
      <c r="I128" s="27"/>
      <c r="J128" s="31"/>
      <c r="K128" s="21"/>
      <c r="L128" s="155"/>
      <c r="M128" s="158"/>
      <c r="N128" s="140"/>
      <c r="O128" s="140"/>
      <c r="P128" s="157">
        <f t="shared" si="1"/>
        <v>0</v>
      </c>
      <c r="Q128" s="141"/>
    </row>
    <row r="129" spans="1:17" x14ac:dyDescent="0.15">
      <c r="A129" s="101"/>
      <c r="B129" s="99"/>
      <c r="C129" s="30"/>
      <c r="D129" s="25"/>
      <c r="E129" s="25" t="s">
        <v>17</v>
      </c>
      <c r="F129" s="24"/>
      <c r="G129" s="24"/>
      <c r="H129" s="27"/>
      <c r="I129" s="27"/>
      <c r="J129" s="31"/>
      <c r="K129" s="21"/>
      <c r="L129" s="155"/>
      <c r="M129" s="158"/>
      <c r="N129" s="140"/>
      <c r="O129" s="140"/>
      <c r="P129" s="157">
        <f t="shared" si="1"/>
        <v>0</v>
      </c>
      <c r="Q129" s="141"/>
    </row>
    <row r="130" spans="1:17" x14ac:dyDescent="0.15">
      <c r="A130" s="101"/>
      <c r="B130" s="99"/>
      <c r="C130" s="30"/>
      <c r="D130" s="25"/>
      <c r="E130" s="25" t="s">
        <v>133</v>
      </c>
      <c r="F130" s="24">
        <v>4</v>
      </c>
      <c r="G130" s="24"/>
      <c r="H130" s="27"/>
      <c r="I130" s="27"/>
      <c r="J130" s="31"/>
      <c r="K130" s="21">
        <f>ROUND(PRODUCT(F130:I130),2)</f>
        <v>4</v>
      </c>
      <c r="L130" s="155"/>
      <c r="M130" s="158"/>
      <c r="N130" s="140"/>
      <c r="O130" s="140"/>
      <c r="P130" s="157">
        <f t="shared" si="1"/>
        <v>0</v>
      </c>
      <c r="Q130" s="141"/>
    </row>
    <row r="131" spans="1:17" x14ac:dyDescent="0.15">
      <c r="A131" s="101"/>
      <c r="B131" s="99"/>
      <c r="C131" s="30"/>
      <c r="D131" s="25"/>
      <c r="E131" s="24" t="s">
        <v>21</v>
      </c>
      <c r="F131" s="24"/>
      <c r="G131" s="24"/>
      <c r="H131" s="27"/>
      <c r="I131" s="27"/>
      <c r="J131" s="68" t="s">
        <v>100</v>
      </c>
      <c r="K131" s="21">
        <f>ROUND(SUM(K129:K130),2)</f>
        <v>4</v>
      </c>
      <c r="L131" s="155">
        <v>59.22</v>
      </c>
      <c r="M131" s="158">
        <f>ROUND(PRODUCT(K131:L131),2)</f>
        <v>236.88</v>
      </c>
      <c r="N131" s="140"/>
      <c r="O131" s="144">
        <v>0.85</v>
      </c>
      <c r="P131" s="157">
        <f t="shared" si="1"/>
        <v>3.4</v>
      </c>
      <c r="Q131" s="141"/>
    </row>
    <row r="132" spans="1:17" x14ac:dyDescent="0.15">
      <c r="A132" s="101"/>
      <c r="B132" s="99"/>
      <c r="C132" s="30"/>
      <c r="D132" s="25"/>
      <c r="E132" s="24" t="s">
        <v>19</v>
      </c>
      <c r="F132" s="24"/>
      <c r="G132" s="24"/>
      <c r="H132" s="27"/>
      <c r="I132" s="27"/>
      <c r="J132" s="31"/>
      <c r="K132" s="21"/>
      <c r="L132" s="155"/>
      <c r="M132" s="158"/>
      <c r="N132" s="140"/>
      <c r="O132" s="140"/>
      <c r="P132" s="157">
        <f t="shared" si="1"/>
        <v>0</v>
      </c>
      <c r="Q132" s="141"/>
    </row>
    <row r="133" spans="1:17" ht="31.5" x14ac:dyDescent="0.15">
      <c r="A133" s="101"/>
      <c r="B133" s="99" t="s">
        <v>150</v>
      </c>
      <c r="C133" s="30"/>
      <c r="D133" s="28" t="s">
        <v>43</v>
      </c>
      <c r="E133" s="26" t="s">
        <v>44</v>
      </c>
      <c r="F133" s="24"/>
      <c r="G133" s="24"/>
      <c r="H133" s="27"/>
      <c r="I133" s="27"/>
      <c r="J133" s="31"/>
      <c r="K133" s="21"/>
      <c r="L133" s="155"/>
      <c r="M133" s="158"/>
      <c r="N133" s="140"/>
      <c r="O133" s="140"/>
      <c r="P133" s="157">
        <f t="shared" si="1"/>
        <v>0</v>
      </c>
      <c r="Q133" s="141"/>
    </row>
    <row r="134" spans="1:17" x14ac:dyDescent="0.15">
      <c r="A134" s="101"/>
      <c r="B134" s="99"/>
      <c r="C134" s="30"/>
      <c r="D134" s="25"/>
      <c r="E134" s="25" t="s">
        <v>17</v>
      </c>
      <c r="F134" s="24"/>
      <c r="G134" s="24"/>
      <c r="H134" s="27"/>
      <c r="I134" s="27"/>
      <c r="J134" s="31"/>
      <c r="K134" s="21"/>
      <c r="L134" s="155"/>
      <c r="M134" s="158"/>
      <c r="N134" s="140"/>
      <c r="O134" s="140"/>
      <c r="P134" s="157">
        <f t="shared" si="1"/>
        <v>0</v>
      </c>
      <c r="Q134" s="141"/>
    </row>
    <row r="135" spans="1:17" x14ac:dyDescent="0.15">
      <c r="A135" s="101"/>
      <c r="B135" s="99"/>
      <c r="C135" s="30"/>
      <c r="D135" s="25"/>
      <c r="E135" s="25" t="s">
        <v>136</v>
      </c>
      <c r="F135" s="24">
        <v>3</v>
      </c>
      <c r="G135" s="24"/>
      <c r="H135" s="27"/>
      <c r="I135" s="27"/>
      <c r="J135" s="31"/>
      <c r="K135" s="21">
        <f>ROUND(PRODUCT(F135:I135),2)</f>
        <v>3</v>
      </c>
      <c r="L135" s="155"/>
      <c r="M135" s="158"/>
      <c r="N135" s="140"/>
      <c r="O135" s="140"/>
      <c r="P135" s="157">
        <f t="shared" si="1"/>
        <v>0</v>
      </c>
      <c r="Q135" s="141"/>
    </row>
    <row r="136" spans="1:17" x14ac:dyDescent="0.15">
      <c r="A136" s="101"/>
      <c r="B136" s="99"/>
      <c r="C136" s="30"/>
      <c r="D136" s="25"/>
      <c r="E136" s="24"/>
      <c r="F136" s="24"/>
      <c r="G136" s="24"/>
      <c r="H136" s="27"/>
      <c r="I136" s="27"/>
      <c r="J136" s="31"/>
      <c r="K136" s="21"/>
      <c r="L136" s="155"/>
      <c r="M136" s="158"/>
      <c r="N136" s="140"/>
      <c r="O136" s="140"/>
      <c r="P136" s="157">
        <f t="shared" si="1"/>
        <v>0</v>
      </c>
      <c r="Q136" s="141"/>
    </row>
    <row r="137" spans="1:17" x14ac:dyDescent="0.15">
      <c r="A137" s="101"/>
      <c r="B137" s="99"/>
      <c r="C137" s="30"/>
      <c r="D137" s="25"/>
      <c r="E137" s="24" t="s">
        <v>21</v>
      </c>
      <c r="F137" s="24"/>
      <c r="G137" s="24"/>
      <c r="H137" s="27"/>
      <c r="I137" s="27"/>
      <c r="J137" s="68" t="s">
        <v>100</v>
      </c>
      <c r="K137" s="21">
        <f>ROUND(SUM(K134:K136),2)</f>
        <v>3</v>
      </c>
      <c r="L137" s="155">
        <v>112.61</v>
      </c>
      <c r="M137" s="158">
        <f>ROUND(PRODUCT(K137:L137),2)</f>
        <v>337.83</v>
      </c>
      <c r="N137" s="140"/>
      <c r="O137" s="140">
        <v>1.63</v>
      </c>
      <c r="P137" s="157">
        <f t="shared" si="1"/>
        <v>4.8899999999999997</v>
      </c>
      <c r="Q137" s="141"/>
    </row>
    <row r="138" spans="1:17" x14ac:dyDescent="0.15">
      <c r="A138" s="101"/>
      <c r="B138" s="99"/>
      <c r="C138" s="30"/>
      <c r="D138" s="25"/>
      <c r="E138" s="24" t="s">
        <v>19</v>
      </c>
      <c r="F138" s="24"/>
      <c r="G138" s="24"/>
      <c r="H138" s="27"/>
      <c r="I138" s="27"/>
      <c r="J138" s="31"/>
      <c r="K138" s="21"/>
      <c r="L138" s="155"/>
      <c r="M138" s="158"/>
      <c r="N138" s="140"/>
      <c r="O138" s="140"/>
      <c r="P138" s="157">
        <f t="shared" si="1"/>
        <v>0</v>
      </c>
      <c r="Q138" s="141"/>
    </row>
    <row r="139" spans="1:17" ht="63" x14ac:dyDescent="0.15">
      <c r="A139" s="101"/>
      <c r="B139" s="99" t="s">
        <v>151</v>
      </c>
      <c r="C139" s="30"/>
      <c r="D139" s="28" t="s">
        <v>75</v>
      </c>
      <c r="E139" s="26" t="s">
        <v>76</v>
      </c>
      <c r="F139" s="24"/>
      <c r="G139" s="24"/>
      <c r="H139" s="27"/>
      <c r="I139" s="27"/>
      <c r="J139" s="31"/>
      <c r="K139" s="21"/>
      <c r="L139" s="155"/>
      <c r="M139" s="158"/>
      <c r="N139" s="140"/>
      <c r="O139" s="140"/>
      <c r="P139" s="157">
        <f t="shared" si="1"/>
        <v>0</v>
      </c>
      <c r="Q139" s="141"/>
    </row>
    <row r="140" spans="1:17" x14ac:dyDescent="0.15">
      <c r="A140" s="101"/>
      <c r="B140" s="99"/>
      <c r="C140" s="30"/>
      <c r="D140" s="25"/>
      <c r="E140" s="25" t="s">
        <v>17</v>
      </c>
      <c r="F140" s="24"/>
      <c r="G140" s="24"/>
      <c r="H140" s="27"/>
      <c r="I140" s="27"/>
      <c r="J140" s="31"/>
      <c r="K140" s="21"/>
      <c r="L140" s="155"/>
      <c r="M140" s="158"/>
      <c r="N140" s="140"/>
      <c r="O140" s="140"/>
      <c r="P140" s="157">
        <f t="shared" si="1"/>
        <v>0</v>
      </c>
      <c r="Q140" s="141"/>
    </row>
    <row r="141" spans="1:17" x14ac:dyDescent="0.15">
      <c r="A141" s="101"/>
      <c r="B141" s="99"/>
      <c r="C141" s="30"/>
      <c r="D141" s="25"/>
      <c r="E141" s="25" t="s">
        <v>158</v>
      </c>
      <c r="F141" s="24">
        <v>3</v>
      </c>
      <c r="G141" s="24"/>
      <c r="H141" s="27"/>
      <c r="I141" s="27"/>
      <c r="J141" s="31"/>
      <c r="K141" s="21">
        <f>ROUND(PRODUCT(F141:I141),2)</f>
        <v>3</v>
      </c>
      <c r="L141" s="155"/>
      <c r="M141" s="158"/>
      <c r="N141" s="140"/>
      <c r="O141" s="140"/>
      <c r="P141" s="157">
        <f t="shared" si="1"/>
        <v>0</v>
      </c>
      <c r="Q141" s="141"/>
    </row>
    <row r="142" spans="1:17" x14ac:dyDescent="0.15">
      <c r="A142" s="101"/>
      <c r="B142" s="99"/>
      <c r="C142" s="30"/>
      <c r="D142" s="25"/>
      <c r="E142" s="24" t="s">
        <v>21</v>
      </c>
      <c r="F142" s="24"/>
      <c r="G142" s="24"/>
      <c r="H142" s="27"/>
      <c r="I142" s="27"/>
      <c r="J142" s="68" t="s">
        <v>100</v>
      </c>
      <c r="K142" s="21">
        <f>ROUND(SUM(K140:K141),2)</f>
        <v>3</v>
      </c>
      <c r="L142" s="155">
        <v>92.4</v>
      </c>
      <c r="M142" s="158">
        <f>ROUND(PRODUCT(K142:L142),2)</f>
        <v>277.2</v>
      </c>
      <c r="N142" s="140"/>
      <c r="O142" s="144">
        <v>1.33</v>
      </c>
      <c r="P142" s="157">
        <f t="shared" si="1"/>
        <v>3.99</v>
      </c>
      <c r="Q142" s="141"/>
    </row>
    <row r="143" spans="1:17" x14ac:dyDescent="0.15">
      <c r="A143" s="101"/>
      <c r="B143" s="99"/>
      <c r="C143" s="30"/>
      <c r="D143" s="25"/>
      <c r="E143" s="24" t="s">
        <v>19</v>
      </c>
      <c r="F143" s="24"/>
      <c r="G143" s="24"/>
      <c r="H143" s="27"/>
      <c r="I143" s="27"/>
      <c r="J143" s="31"/>
      <c r="K143" s="21"/>
      <c r="L143" s="155"/>
      <c r="M143" s="158"/>
      <c r="N143" s="140"/>
      <c r="O143" s="140"/>
      <c r="P143" s="157">
        <f t="shared" si="1"/>
        <v>0</v>
      </c>
      <c r="Q143" s="141"/>
    </row>
    <row r="144" spans="1:17" ht="31.5" x14ac:dyDescent="0.15">
      <c r="A144" s="101"/>
      <c r="B144" s="99" t="s">
        <v>152</v>
      </c>
      <c r="C144" s="30"/>
      <c r="D144" s="28" t="s">
        <v>41</v>
      </c>
      <c r="E144" s="26" t="s">
        <v>42</v>
      </c>
      <c r="F144" s="24"/>
      <c r="G144" s="24"/>
      <c r="H144" s="27"/>
      <c r="I144" s="27"/>
      <c r="J144" s="31"/>
      <c r="K144" s="21"/>
      <c r="L144" s="155"/>
      <c r="M144" s="158"/>
      <c r="N144" s="140"/>
      <c r="O144" s="140"/>
      <c r="P144" s="157">
        <f t="shared" si="1"/>
        <v>0</v>
      </c>
      <c r="Q144" s="141"/>
    </row>
    <row r="145" spans="1:17" x14ac:dyDescent="0.15">
      <c r="A145" s="101"/>
      <c r="B145" s="99"/>
      <c r="C145" s="30"/>
      <c r="D145" s="25"/>
      <c r="E145" s="25" t="s">
        <v>17</v>
      </c>
      <c r="F145" s="24"/>
      <c r="G145" s="24"/>
      <c r="H145" s="27"/>
      <c r="I145" s="27"/>
      <c r="J145" s="31"/>
      <c r="K145" s="21"/>
      <c r="L145" s="155"/>
      <c r="M145" s="158"/>
      <c r="N145" s="140"/>
      <c r="O145" s="140"/>
      <c r="P145" s="157">
        <f t="shared" si="1"/>
        <v>0</v>
      </c>
      <c r="Q145" s="141"/>
    </row>
    <row r="146" spans="1:17" x14ac:dyDescent="0.15">
      <c r="A146" s="101"/>
      <c r="B146" s="99"/>
      <c r="C146" s="30"/>
      <c r="D146" s="25"/>
      <c r="E146" s="25" t="s">
        <v>137</v>
      </c>
      <c r="F146" s="24">
        <v>25</v>
      </c>
      <c r="G146" s="24"/>
      <c r="H146" s="27"/>
      <c r="I146" s="27"/>
      <c r="J146" s="31"/>
      <c r="K146" s="21">
        <f>ROUND(PRODUCT(F146:I146),2)</f>
        <v>25</v>
      </c>
      <c r="L146" s="155"/>
      <c r="M146" s="158"/>
      <c r="N146" s="140"/>
      <c r="O146" s="140"/>
      <c r="P146" s="157">
        <f t="shared" si="1"/>
        <v>0</v>
      </c>
      <c r="Q146" s="141"/>
    </row>
    <row r="147" spans="1:17" x14ac:dyDescent="0.15">
      <c r="A147" s="101"/>
      <c r="B147" s="99"/>
      <c r="C147" s="30"/>
      <c r="D147" s="25"/>
      <c r="E147" s="24" t="s">
        <v>20</v>
      </c>
      <c r="F147" s="24"/>
      <c r="G147" s="24"/>
      <c r="H147" s="27"/>
      <c r="I147" s="27"/>
      <c r="J147" s="68" t="s">
        <v>95</v>
      </c>
      <c r="K147" s="21">
        <f>ROUND(SUM(K145:K146),2)</f>
        <v>25</v>
      </c>
      <c r="L147" s="155">
        <v>10.99</v>
      </c>
      <c r="M147" s="158">
        <f>ROUND(PRODUCT(K147:L147),2)</f>
        <v>274.75</v>
      </c>
      <c r="N147" s="140"/>
      <c r="O147" s="144">
        <v>0.16</v>
      </c>
      <c r="P147" s="157">
        <f t="shared" si="1"/>
        <v>4</v>
      </c>
      <c r="Q147" s="141"/>
    </row>
    <row r="148" spans="1:17" x14ac:dyDescent="0.15">
      <c r="A148" s="101"/>
      <c r="B148" s="99"/>
      <c r="C148" s="30"/>
      <c r="D148" s="25"/>
      <c r="E148" s="24" t="s">
        <v>19</v>
      </c>
      <c r="F148" s="24"/>
      <c r="G148" s="24"/>
      <c r="H148" s="27"/>
      <c r="I148" s="27"/>
      <c r="J148" s="31"/>
      <c r="K148" s="21"/>
      <c r="L148" s="155"/>
      <c r="M148" s="158"/>
      <c r="N148" s="140"/>
      <c r="O148" s="140"/>
      <c r="P148" s="157">
        <f t="shared" si="1"/>
        <v>0</v>
      </c>
      <c r="Q148" s="141"/>
    </row>
    <row r="149" spans="1:17" ht="52.5" x14ac:dyDescent="0.15">
      <c r="A149" s="101"/>
      <c r="B149" s="99" t="s">
        <v>166</v>
      </c>
      <c r="C149" s="30"/>
      <c r="D149" s="83" t="s">
        <v>134</v>
      </c>
      <c r="E149" s="26" t="s">
        <v>135</v>
      </c>
      <c r="F149" s="24"/>
      <c r="G149" s="24"/>
      <c r="H149" s="27"/>
      <c r="I149" s="27"/>
      <c r="J149" s="31"/>
      <c r="K149" s="21"/>
      <c r="L149" s="155"/>
      <c r="M149" s="158"/>
      <c r="N149" s="140"/>
      <c r="O149" s="140"/>
      <c r="P149" s="157">
        <f t="shared" si="1"/>
        <v>0</v>
      </c>
      <c r="Q149" s="141"/>
    </row>
    <row r="150" spans="1:17" x14ac:dyDescent="0.15">
      <c r="A150" s="101"/>
      <c r="B150" s="99"/>
      <c r="C150" s="30"/>
      <c r="D150" s="25"/>
      <c r="E150" s="25" t="s">
        <v>17</v>
      </c>
      <c r="F150" s="24"/>
      <c r="G150" s="24"/>
      <c r="H150" s="27"/>
      <c r="I150" s="27"/>
      <c r="J150" s="31"/>
      <c r="K150" s="21"/>
      <c r="L150" s="155"/>
      <c r="M150" s="158"/>
      <c r="N150" s="140"/>
      <c r="O150" s="140"/>
      <c r="P150" s="157">
        <f t="shared" si="1"/>
        <v>0</v>
      </c>
      <c r="Q150" s="141"/>
    </row>
    <row r="151" spans="1:17" x14ac:dyDescent="0.15">
      <c r="A151" s="101"/>
      <c r="B151" s="99"/>
      <c r="C151" s="30"/>
      <c r="D151" s="25"/>
      <c r="E151" s="25" t="s">
        <v>138</v>
      </c>
      <c r="F151" s="24">
        <v>100</v>
      </c>
      <c r="G151" s="24"/>
      <c r="H151" s="27"/>
      <c r="I151" s="27"/>
      <c r="J151" s="31"/>
      <c r="K151" s="21">
        <f>ROUND(PRODUCT(F151:I151),2)</f>
        <v>100</v>
      </c>
      <c r="L151" s="155"/>
      <c r="M151" s="158"/>
      <c r="N151" s="140"/>
      <c r="O151" s="140"/>
      <c r="P151" s="157">
        <f t="shared" si="1"/>
        <v>0</v>
      </c>
      <c r="Q151" s="141"/>
    </row>
    <row r="152" spans="1:17" x14ac:dyDescent="0.15">
      <c r="A152" s="101"/>
      <c r="B152" s="99"/>
      <c r="C152" s="30"/>
      <c r="D152" s="25"/>
      <c r="E152" s="24" t="s">
        <v>20</v>
      </c>
      <c r="F152" s="24"/>
      <c r="G152" s="24"/>
      <c r="H152" s="27"/>
      <c r="I152" s="27"/>
      <c r="J152" s="68" t="s">
        <v>95</v>
      </c>
      <c r="K152" s="21">
        <f>ROUND(SUM(K150:K151),2)</f>
        <v>100</v>
      </c>
      <c r="L152" s="155">
        <v>1.28</v>
      </c>
      <c r="M152" s="158">
        <f>ROUND(PRODUCT(K152:L152),2)</f>
        <v>128</v>
      </c>
      <c r="N152" s="140"/>
      <c r="O152" s="144">
        <v>0.02</v>
      </c>
      <c r="P152" s="157">
        <f t="shared" si="1"/>
        <v>2</v>
      </c>
      <c r="Q152" s="141"/>
    </row>
    <row r="153" spans="1:17" x14ac:dyDescent="0.15">
      <c r="A153" s="101"/>
      <c r="B153" s="99"/>
      <c r="C153" s="30"/>
      <c r="D153" s="25"/>
      <c r="E153" s="24"/>
      <c r="F153" s="24"/>
      <c r="G153" s="24"/>
      <c r="H153" s="27"/>
      <c r="I153" s="27"/>
      <c r="J153" s="68"/>
      <c r="K153" s="21"/>
      <c r="L153" s="155"/>
      <c r="M153" s="158"/>
      <c r="N153" s="140"/>
      <c r="O153" s="144"/>
      <c r="P153" s="157"/>
      <c r="Q153" s="141"/>
    </row>
    <row r="154" spans="1:17" ht="21" x14ac:dyDescent="0.15">
      <c r="A154" s="101"/>
      <c r="B154" s="99" t="s">
        <v>170</v>
      </c>
      <c r="C154" s="30"/>
      <c r="D154" s="28" t="s">
        <v>77</v>
      </c>
      <c r="E154" s="26" t="s">
        <v>78</v>
      </c>
      <c r="F154" s="24"/>
      <c r="G154" s="24"/>
      <c r="H154" s="27"/>
      <c r="I154" s="27"/>
      <c r="J154" s="31"/>
      <c r="K154" s="21"/>
      <c r="L154" s="155"/>
      <c r="M154" s="158"/>
      <c r="N154" s="140"/>
      <c r="O154" s="140"/>
      <c r="P154" s="157">
        <f t="shared" ref="P154:P172" si="2">O154*K154</f>
        <v>0</v>
      </c>
      <c r="Q154" s="141"/>
    </row>
    <row r="155" spans="1:17" x14ac:dyDescent="0.15">
      <c r="A155" s="101"/>
      <c r="B155" s="99"/>
      <c r="C155" s="30"/>
      <c r="D155" s="25"/>
      <c r="E155" s="25" t="s">
        <v>17</v>
      </c>
      <c r="F155" s="24"/>
      <c r="G155" s="24"/>
      <c r="H155" s="27"/>
      <c r="I155" s="27"/>
      <c r="J155" s="31"/>
      <c r="K155" s="21"/>
      <c r="L155" s="155"/>
      <c r="M155" s="158"/>
      <c r="N155" s="140"/>
      <c r="O155" s="140"/>
      <c r="P155" s="157">
        <f t="shared" si="2"/>
        <v>0</v>
      </c>
      <c r="Q155" s="141"/>
    </row>
    <row r="156" spans="1:17" x14ac:dyDescent="0.15">
      <c r="A156" s="101"/>
      <c r="B156" s="99"/>
      <c r="C156" s="30"/>
      <c r="D156" s="25"/>
      <c r="E156" s="25" t="s">
        <v>139</v>
      </c>
      <c r="F156" s="24">
        <v>3</v>
      </c>
      <c r="G156" s="24"/>
      <c r="H156" s="27"/>
      <c r="I156" s="27"/>
      <c r="J156" s="31"/>
      <c r="K156" s="21">
        <f>ROUND(PRODUCT(F156:I156),2)</f>
        <v>3</v>
      </c>
      <c r="L156" s="155"/>
      <c r="M156" s="158"/>
      <c r="N156" s="140"/>
      <c r="O156" s="140"/>
      <c r="P156" s="157">
        <f t="shared" si="2"/>
        <v>0</v>
      </c>
      <c r="Q156" s="141"/>
    </row>
    <row r="157" spans="1:17" x14ac:dyDescent="0.15">
      <c r="A157" s="101"/>
      <c r="B157" s="99"/>
      <c r="C157" s="30"/>
      <c r="D157" s="25"/>
      <c r="E157" s="24" t="s">
        <v>21</v>
      </c>
      <c r="F157" s="24"/>
      <c r="G157" s="24"/>
      <c r="H157" s="27"/>
      <c r="I157" s="27"/>
      <c r="J157" s="68" t="s">
        <v>100</v>
      </c>
      <c r="K157" s="21">
        <f>ROUND(SUM(K155:K156),2)</f>
        <v>3</v>
      </c>
      <c r="L157" s="155">
        <v>7.51</v>
      </c>
      <c r="M157" s="158">
        <f>ROUND(PRODUCT(K157:L157),2)</f>
        <v>22.53</v>
      </c>
      <c r="N157" s="140"/>
      <c r="O157" s="144">
        <v>0.11</v>
      </c>
      <c r="P157" s="157">
        <f t="shared" si="2"/>
        <v>0.33</v>
      </c>
      <c r="Q157" s="141"/>
    </row>
    <row r="158" spans="1:17" x14ac:dyDescent="0.15">
      <c r="A158" s="101"/>
      <c r="B158" s="99"/>
      <c r="C158" s="30"/>
      <c r="D158" s="25"/>
      <c r="E158" s="24" t="s">
        <v>19</v>
      </c>
      <c r="F158" s="24"/>
      <c r="G158" s="24"/>
      <c r="H158" s="27"/>
      <c r="I158" s="27"/>
      <c r="J158" s="31"/>
      <c r="K158" s="21"/>
      <c r="L158" s="155"/>
      <c r="M158" s="158"/>
      <c r="N158" s="140"/>
      <c r="O158" s="140"/>
      <c r="P158" s="157">
        <f t="shared" si="2"/>
        <v>0</v>
      </c>
      <c r="Q158" s="141"/>
    </row>
    <row r="159" spans="1:17" ht="21" x14ac:dyDescent="0.15">
      <c r="A159" s="101"/>
      <c r="B159" s="99" t="s">
        <v>187</v>
      </c>
      <c r="C159" s="30"/>
      <c r="D159" s="28" t="s">
        <v>141</v>
      </c>
      <c r="E159" s="26" t="s">
        <v>140</v>
      </c>
      <c r="F159" s="24"/>
      <c r="G159" s="24"/>
      <c r="H159" s="27"/>
      <c r="I159" s="27"/>
      <c r="J159" s="31"/>
      <c r="K159" s="21"/>
      <c r="L159" s="155"/>
      <c r="M159" s="158"/>
      <c r="N159" s="140"/>
      <c r="O159" s="140"/>
      <c r="P159" s="157">
        <f t="shared" si="2"/>
        <v>0</v>
      </c>
      <c r="Q159" s="141"/>
    </row>
    <row r="160" spans="1:17" x14ac:dyDescent="0.15">
      <c r="A160" s="101"/>
      <c r="B160" s="99"/>
      <c r="C160" s="30"/>
      <c r="D160" s="25"/>
      <c r="E160" s="25" t="s">
        <v>17</v>
      </c>
      <c r="F160" s="24"/>
      <c r="G160" s="24"/>
      <c r="H160" s="27"/>
      <c r="I160" s="27"/>
      <c r="J160" s="31"/>
      <c r="K160" s="21"/>
      <c r="L160" s="155"/>
      <c r="M160" s="158"/>
      <c r="N160" s="140"/>
      <c r="O160" s="140"/>
      <c r="P160" s="157">
        <f t="shared" si="2"/>
        <v>0</v>
      </c>
      <c r="Q160" s="141"/>
    </row>
    <row r="161" spans="1:17" x14ac:dyDescent="0.15">
      <c r="A161" s="101"/>
      <c r="B161" s="99"/>
      <c r="C161" s="30"/>
      <c r="D161" s="25"/>
      <c r="E161" s="28" t="s">
        <v>159</v>
      </c>
      <c r="F161" s="24">
        <v>2</v>
      </c>
      <c r="G161" s="24"/>
      <c r="H161" s="27"/>
      <c r="I161" s="27"/>
      <c r="J161" s="31"/>
      <c r="K161" s="21">
        <f>ROUND(PRODUCT(F161:I161),2)</f>
        <v>2</v>
      </c>
      <c r="L161" s="155"/>
      <c r="M161" s="158"/>
      <c r="N161" s="140"/>
      <c r="O161" s="140"/>
      <c r="P161" s="157">
        <f t="shared" si="2"/>
        <v>0</v>
      </c>
      <c r="Q161" s="141"/>
    </row>
    <row r="162" spans="1:17" x14ac:dyDescent="0.15">
      <c r="A162" s="101"/>
      <c r="B162" s="99"/>
      <c r="C162" s="30"/>
      <c r="D162" s="25"/>
      <c r="E162" s="24" t="s">
        <v>21</v>
      </c>
      <c r="F162" s="24"/>
      <c r="G162" s="24"/>
      <c r="H162" s="27"/>
      <c r="I162" s="27"/>
      <c r="J162" s="68" t="s">
        <v>100</v>
      </c>
      <c r="K162" s="21">
        <f>ROUND(SUM(K160:K161),2)</f>
        <v>2</v>
      </c>
      <c r="L162" s="155">
        <v>20.2</v>
      </c>
      <c r="M162" s="158">
        <f>ROUND(PRODUCT(K162:L162),2)</f>
        <v>40.4</v>
      </c>
      <c r="N162" s="140"/>
      <c r="O162" s="144">
        <v>0.16</v>
      </c>
      <c r="P162" s="157">
        <f t="shared" si="2"/>
        <v>0.32</v>
      </c>
      <c r="Q162" s="141"/>
    </row>
    <row r="163" spans="1:17" x14ac:dyDescent="0.15">
      <c r="A163" s="101"/>
      <c r="B163" s="99"/>
      <c r="C163" s="30"/>
      <c r="D163" s="25"/>
      <c r="E163" s="24" t="s">
        <v>19</v>
      </c>
      <c r="F163" s="24"/>
      <c r="G163" s="24"/>
      <c r="H163" s="27"/>
      <c r="I163" s="27"/>
      <c r="J163" s="31"/>
      <c r="K163" s="21"/>
      <c r="L163" s="155"/>
      <c r="M163" s="158"/>
      <c r="N163" s="140"/>
      <c r="O163" s="140"/>
      <c r="P163" s="157">
        <f t="shared" si="2"/>
        <v>0</v>
      </c>
      <c r="Q163" s="141"/>
    </row>
    <row r="164" spans="1:17" ht="31.5" x14ac:dyDescent="0.15">
      <c r="A164" s="101"/>
      <c r="B164" s="99" t="s">
        <v>188</v>
      </c>
      <c r="C164" s="30"/>
      <c r="D164" s="28" t="s">
        <v>79</v>
      </c>
      <c r="E164" s="26" t="s">
        <v>80</v>
      </c>
      <c r="F164" s="24"/>
      <c r="G164" s="24"/>
      <c r="H164" s="27"/>
      <c r="I164" s="27"/>
      <c r="J164" s="31"/>
      <c r="K164" s="21"/>
      <c r="L164" s="155"/>
      <c r="M164" s="158"/>
      <c r="N164" s="140"/>
      <c r="O164" s="140"/>
      <c r="P164" s="157">
        <f t="shared" si="2"/>
        <v>0</v>
      </c>
      <c r="Q164" s="141"/>
    </row>
    <row r="165" spans="1:17" x14ac:dyDescent="0.15">
      <c r="A165" s="101"/>
      <c r="B165" s="99"/>
      <c r="C165" s="30"/>
      <c r="D165" s="25"/>
      <c r="E165" s="25" t="s">
        <v>17</v>
      </c>
      <c r="F165" s="24"/>
      <c r="G165" s="24"/>
      <c r="H165" s="27"/>
      <c r="I165" s="27"/>
      <c r="J165" s="31"/>
      <c r="K165" s="21"/>
      <c r="L165" s="155"/>
      <c r="M165" s="158"/>
      <c r="N165" s="140"/>
      <c r="O165" s="140"/>
      <c r="P165" s="157">
        <f t="shared" si="2"/>
        <v>0</v>
      </c>
      <c r="Q165" s="141"/>
    </row>
    <row r="166" spans="1:17" x14ac:dyDescent="0.15">
      <c r="A166" s="101"/>
      <c r="B166" s="99"/>
      <c r="C166" s="30"/>
      <c r="D166" s="25"/>
      <c r="E166" s="25" t="s">
        <v>161</v>
      </c>
      <c r="F166" s="24">
        <v>4</v>
      </c>
      <c r="G166" s="24"/>
      <c r="H166" s="27"/>
      <c r="I166" s="27"/>
      <c r="J166" s="31"/>
      <c r="K166" s="21">
        <f>ROUND(PRODUCT(F166:I166),2)</f>
        <v>4</v>
      </c>
      <c r="L166" s="155"/>
      <c r="M166" s="158"/>
      <c r="N166" s="140"/>
      <c r="O166" s="140"/>
      <c r="P166" s="157">
        <f t="shared" si="2"/>
        <v>0</v>
      </c>
      <c r="Q166" s="141"/>
    </row>
    <row r="167" spans="1:17" x14ac:dyDescent="0.15">
      <c r="A167" s="101"/>
      <c r="B167" s="99"/>
      <c r="C167" s="30"/>
      <c r="D167" s="25"/>
      <c r="E167" s="24" t="s">
        <v>21</v>
      </c>
      <c r="F167" s="24"/>
      <c r="G167" s="24"/>
      <c r="H167" s="27"/>
      <c r="I167" s="27"/>
      <c r="J167" s="68" t="s">
        <v>100</v>
      </c>
      <c r="K167" s="21">
        <f>ROUND(SUM(K165:K166),2)</f>
        <v>4</v>
      </c>
      <c r="L167" s="155">
        <v>29.7</v>
      </c>
      <c r="M167" s="158">
        <f>ROUND(PRODUCT(K167:L167),2)</f>
        <v>118.8</v>
      </c>
      <c r="N167" s="140"/>
      <c r="O167" s="144">
        <v>0.43</v>
      </c>
      <c r="P167" s="157">
        <f t="shared" si="2"/>
        <v>1.72</v>
      </c>
      <c r="Q167" s="141"/>
    </row>
    <row r="168" spans="1:17" x14ac:dyDescent="0.15">
      <c r="A168" s="101"/>
      <c r="B168" s="99"/>
      <c r="C168" s="30"/>
      <c r="D168" s="25"/>
      <c r="E168" s="24" t="s">
        <v>19</v>
      </c>
      <c r="F168" s="24"/>
      <c r="G168" s="24"/>
      <c r="H168" s="27"/>
      <c r="I168" s="27"/>
      <c r="J168" s="31"/>
      <c r="K168" s="21"/>
      <c r="L168" s="155"/>
      <c r="M168" s="158"/>
      <c r="N168" s="140"/>
      <c r="O168" s="140"/>
      <c r="P168" s="157">
        <f t="shared" si="2"/>
        <v>0</v>
      </c>
      <c r="Q168" s="141"/>
    </row>
    <row r="169" spans="1:17" ht="84" x14ac:dyDescent="0.15">
      <c r="A169" s="101"/>
      <c r="B169" s="99" t="s">
        <v>203</v>
      </c>
      <c r="C169" s="30"/>
      <c r="D169" s="28" t="s">
        <v>109</v>
      </c>
      <c r="E169" s="26" t="s">
        <v>108</v>
      </c>
      <c r="F169" s="24"/>
      <c r="G169" s="24"/>
      <c r="H169" s="27"/>
      <c r="I169" s="27"/>
      <c r="J169" s="31"/>
      <c r="K169" s="21"/>
      <c r="L169" s="155"/>
      <c r="M169" s="158"/>
      <c r="N169" s="140"/>
      <c r="O169" s="140"/>
      <c r="P169" s="157">
        <f t="shared" si="2"/>
        <v>0</v>
      </c>
      <c r="Q169" s="141"/>
    </row>
    <row r="170" spans="1:17" x14ac:dyDescent="0.15">
      <c r="A170" s="101"/>
      <c r="B170" s="99"/>
      <c r="C170" s="30"/>
      <c r="D170" s="25"/>
      <c r="E170" s="25" t="s">
        <v>17</v>
      </c>
      <c r="F170" s="24"/>
      <c r="G170" s="24"/>
      <c r="H170" s="27"/>
      <c r="I170" s="27"/>
      <c r="J170" s="31"/>
      <c r="K170" s="21"/>
      <c r="L170" s="155"/>
      <c r="M170" s="158"/>
      <c r="N170" s="140"/>
      <c r="O170" s="140"/>
      <c r="P170" s="157">
        <f t="shared" si="2"/>
        <v>0</v>
      </c>
      <c r="Q170" s="141"/>
    </row>
    <row r="171" spans="1:17" x14ac:dyDescent="0.15">
      <c r="A171" s="101"/>
      <c r="B171" s="99"/>
      <c r="C171" s="30"/>
      <c r="D171" s="25"/>
      <c r="E171" s="25" t="s">
        <v>160</v>
      </c>
      <c r="F171" s="24">
        <v>4</v>
      </c>
      <c r="G171" s="24"/>
      <c r="H171" s="27"/>
      <c r="I171" s="27"/>
      <c r="J171" s="31"/>
      <c r="K171" s="21">
        <f>ROUND(PRODUCT(F171:I171),2)</f>
        <v>4</v>
      </c>
      <c r="L171" s="155"/>
      <c r="M171" s="158"/>
      <c r="N171" s="140"/>
      <c r="O171" s="140"/>
      <c r="P171" s="157">
        <f t="shared" si="2"/>
        <v>0</v>
      </c>
      <c r="Q171" s="141"/>
    </row>
    <row r="172" spans="1:17" x14ac:dyDescent="0.15">
      <c r="A172" s="101"/>
      <c r="B172" s="99"/>
      <c r="C172" s="30"/>
      <c r="D172" s="25"/>
      <c r="E172" s="24" t="s">
        <v>21</v>
      </c>
      <c r="F172" s="24"/>
      <c r="G172" s="24"/>
      <c r="H172" s="27"/>
      <c r="I172" s="27"/>
      <c r="J172" s="68" t="s">
        <v>100</v>
      </c>
      <c r="K172" s="21">
        <f>ROUND(SUM(K170:K171),2)</f>
        <v>4</v>
      </c>
      <c r="L172" s="155">
        <v>164.42</v>
      </c>
      <c r="M172" s="158">
        <f>ROUND(PRODUCT(K172:L172),2)</f>
        <v>657.68</v>
      </c>
      <c r="N172" s="140"/>
      <c r="O172" s="144">
        <v>2.37</v>
      </c>
      <c r="P172" s="157">
        <f t="shared" si="2"/>
        <v>9.48</v>
      </c>
      <c r="Q172" s="141"/>
    </row>
    <row r="173" spans="1:17" x14ac:dyDescent="0.15">
      <c r="A173" s="101"/>
      <c r="B173" s="99"/>
      <c r="C173" s="30"/>
      <c r="D173" s="25"/>
      <c r="E173" s="24"/>
      <c r="F173" s="24"/>
      <c r="G173" s="24"/>
      <c r="H173" s="27"/>
      <c r="I173" s="27"/>
      <c r="J173" s="68"/>
      <c r="K173" s="21"/>
      <c r="L173" s="155"/>
      <c r="M173" s="158"/>
      <c r="N173" s="140"/>
      <c r="O173" s="144"/>
      <c r="P173" s="157"/>
      <c r="Q173" s="141"/>
    </row>
    <row r="174" spans="1:17" ht="31.5" x14ac:dyDescent="0.15">
      <c r="A174" s="101"/>
      <c r="B174" s="99" t="s">
        <v>204</v>
      </c>
      <c r="C174" s="30"/>
      <c r="D174" s="28" t="s">
        <v>154</v>
      </c>
      <c r="E174" s="26" t="s">
        <v>153</v>
      </c>
      <c r="F174" s="24"/>
      <c r="G174" s="24"/>
      <c r="H174" s="27"/>
      <c r="I174" s="27"/>
      <c r="J174" s="31"/>
      <c r="K174" s="21"/>
      <c r="L174" s="155"/>
      <c r="M174" s="158"/>
      <c r="N174" s="140"/>
      <c r="O174" s="140"/>
      <c r="P174" s="157">
        <f>O174*K174</f>
        <v>0</v>
      </c>
      <c r="Q174" s="141"/>
    </row>
    <row r="175" spans="1:17" x14ac:dyDescent="0.15">
      <c r="A175" s="101"/>
      <c r="B175" s="99"/>
      <c r="C175" s="30"/>
      <c r="D175" s="25"/>
      <c r="E175" s="25" t="s">
        <v>17</v>
      </c>
      <c r="F175" s="24"/>
      <c r="G175" s="24"/>
      <c r="H175" s="27"/>
      <c r="I175" s="27"/>
      <c r="J175" s="31"/>
      <c r="K175" s="21"/>
      <c r="L175" s="155"/>
      <c r="M175" s="158"/>
      <c r="N175" s="140"/>
      <c r="O175" s="140"/>
      <c r="P175" s="157">
        <f>O175*K175</f>
        <v>0</v>
      </c>
      <c r="Q175" s="141"/>
    </row>
    <row r="176" spans="1:17" x14ac:dyDescent="0.15">
      <c r="A176" s="101"/>
      <c r="B176" s="99"/>
      <c r="C176" s="30"/>
      <c r="D176" s="25"/>
      <c r="E176" s="28" t="s">
        <v>155</v>
      </c>
      <c r="F176" s="24">
        <v>6</v>
      </c>
      <c r="G176" s="24">
        <v>6</v>
      </c>
      <c r="H176" s="27"/>
      <c r="I176" s="27"/>
      <c r="J176" s="31"/>
      <c r="K176" s="21">
        <f>ROUND(PRODUCT(F176:I176),2)</f>
        <v>36</v>
      </c>
      <c r="L176" s="155"/>
      <c r="M176" s="158"/>
      <c r="N176" s="140"/>
      <c r="O176" s="140"/>
      <c r="P176" s="157">
        <f>O176*K176</f>
        <v>0</v>
      </c>
      <c r="Q176" s="141"/>
    </row>
    <row r="177" spans="1:17" x14ac:dyDescent="0.15">
      <c r="B177" s="94"/>
      <c r="C177" s="30"/>
      <c r="D177" s="25"/>
      <c r="E177" s="24" t="s">
        <v>20</v>
      </c>
      <c r="F177" s="24"/>
      <c r="G177" s="24"/>
      <c r="H177" s="27"/>
      <c r="I177" s="27"/>
      <c r="J177" s="68" t="s">
        <v>95</v>
      </c>
      <c r="K177" s="21">
        <f>ROUND(SUM(K175:K176),2)</f>
        <v>36</v>
      </c>
      <c r="L177" s="155">
        <v>8.86</v>
      </c>
      <c r="M177" s="158">
        <f>ROUND(PRODUCT(K177:L177),2)-0.18</f>
        <v>318.77999999999997</v>
      </c>
      <c r="N177" s="140"/>
      <c r="O177" s="144">
        <v>7.0000000000000007E-2</v>
      </c>
      <c r="P177" s="157">
        <f>O177*K177</f>
        <v>2.5200000000000005</v>
      </c>
      <c r="Q177" s="141"/>
    </row>
    <row r="178" spans="1:17" x14ac:dyDescent="0.15">
      <c r="B178" s="94"/>
      <c r="C178" s="30"/>
      <c r="D178" s="25"/>
      <c r="E178" s="24"/>
      <c r="F178" s="24"/>
      <c r="G178" s="24"/>
      <c r="H178" s="27"/>
      <c r="I178" s="27"/>
      <c r="J178" s="68"/>
      <c r="K178" s="21"/>
      <c r="L178" s="155"/>
      <c r="M178" s="158"/>
      <c r="N178" s="140"/>
      <c r="O178" s="144"/>
      <c r="P178" s="157"/>
      <c r="Q178" s="141"/>
    </row>
    <row r="179" spans="1:17" ht="31.5" x14ac:dyDescent="0.15">
      <c r="A179" s="101"/>
      <c r="B179" s="99" t="s">
        <v>205</v>
      </c>
      <c r="C179" s="30"/>
      <c r="D179" s="28" t="s">
        <v>167</v>
      </c>
      <c r="E179" s="26" t="s">
        <v>168</v>
      </c>
      <c r="F179" s="24"/>
      <c r="G179" s="24"/>
      <c r="H179" s="27"/>
      <c r="I179" s="27"/>
      <c r="J179" s="31"/>
      <c r="K179" s="21"/>
      <c r="L179" s="155"/>
      <c r="M179" s="158"/>
      <c r="N179" s="140"/>
      <c r="O179" s="140"/>
      <c r="P179" s="157">
        <f>O179*K179</f>
        <v>0</v>
      </c>
      <c r="Q179" s="141"/>
    </row>
    <row r="180" spans="1:17" x14ac:dyDescent="0.15">
      <c r="A180" s="101"/>
      <c r="B180" s="99"/>
      <c r="C180" s="30"/>
      <c r="D180" s="25"/>
      <c r="E180" s="25" t="s">
        <v>17</v>
      </c>
      <c r="F180" s="24"/>
      <c r="G180" s="24"/>
      <c r="H180" s="27"/>
      <c r="I180" s="27"/>
      <c r="J180" s="31"/>
      <c r="K180" s="21"/>
      <c r="L180" s="155"/>
      <c r="M180" s="158"/>
      <c r="N180" s="140"/>
      <c r="O180" s="140"/>
      <c r="P180" s="157">
        <f>O180*K180</f>
        <v>0</v>
      </c>
      <c r="Q180" s="141"/>
    </row>
    <row r="181" spans="1:17" ht="21" x14ac:dyDescent="0.15">
      <c r="A181" s="101"/>
      <c r="B181" s="99"/>
      <c r="C181" s="30"/>
      <c r="D181" s="25"/>
      <c r="E181" s="28" t="s">
        <v>169</v>
      </c>
      <c r="F181" s="24">
        <v>1</v>
      </c>
      <c r="G181" s="24">
        <v>35</v>
      </c>
      <c r="H181" s="27"/>
      <c r="I181" s="27"/>
      <c r="J181" s="31"/>
      <c r="K181" s="21">
        <f>ROUND(PRODUCT(F181:I181),2)</f>
        <v>35</v>
      </c>
      <c r="L181" s="155"/>
      <c r="M181" s="158"/>
      <c r="N181" s="140"/>
      <c r="O181" s="140"/>
      <c r="P181" s="157">
        <f>O181*K181</f>
        <v>0</v>
      </c>
      <c r="Q181" s="141"/>
    </row>
    <row r="182" spans="1:17" x14ac:dyDescent="0.15">
      <c r="B182" s="94"/>
      <c r="C182" s="30"/>
      <c r="D182" s="25"/>
      <c r="E182" s="24" t="s">
        <v>20</v>
      </c>
      <c r="F182" s="24"/>
      <c r="G182" s="24"/>
      <c r="H182" s="27"/>
      <c r="I182" s="27"/>
      <c r="J182" s="68" t="s">
        <v>95</v>
      </c>
      <c r="K182" s="21">
        <f>ROUND(SUM(K180:K181),2)</f>
        <v>35</v>
      </c>
      <c r="L182" s="155">
        <v>7.17</v>
      </c>
      <c r="M182" s="158">
        <f>ROUND(PRODUCT(K182:L182),2)-0.18</f>
        <v>250.76999999999998</v>
      </c>
      <c r="N182" s="140"/>
      <c r="O182" s="144">
        <v>0.06</v>
      </c>
      <c r="P182" s="157">
        <f>O182*K182</f>
        <v>2.1</v>
      </c>
      <c r="Q182" s="141"/>
    </row>
    <row r="183" spans="1:17" x14ac:dyDescent="0.15">
      <c r="B183" s="94"/>
      <c r="C183" s="30"/>
      <c r="D183" s="25"/>
      <c r="E183" s="24"/>
      <c r="F183" s="24"/>
      <c r="G183" s="24"/>
      <c r="H183" s="27"/>
      <c r="I183" s="27"/>
      <c r="J183" s="68"/>
      <c r="K183" s="21"/>
      <c r="L183" s="155"/>
      <c r="M183" s="158"/>
      <c r="N183" s="140"/>
      <c r="O183" s="144"/>
      <c r="P183" s="157"/>
      <c r="Q183" s="141"/>
    </row>
    <row r="184" spans="1:17" ht="21" x14ac:dyDescent="0.15">
      <c r="A184" s="101"/>
      <c r="B184" s="99" t="s">
        <v>206</v>
      </c>
      <c r="C184" s="30"/>
      <c r="D184" s="28" t="s">
        <v>171</v>
      </c>
      <c r="E184" s="26" t="s">
        <v>172</v>
      </c>
      <c r="F184" s="24"/>
      <c r="G184" s="24"/>
      <c r="H184" s="27"/>
      <c r="I184" s="27"/>
      <c r="J184" s="31"/>
      <c r="K184" s="21"/>
      <c r="L184" s="155"/>
      <c r="M184" s="158"/>
      <c r="N184" s="140"/>
      <c r="O184" s="140"/>
      <c r="P184" s="157">
        <f>O184*K184</f>
        <v>0</v>
      </c>
      <c r="Q184" s="141"/>
    </row>
    <row r="185" spans="1:17" x14ac:dyDescent="0.15">
      <c r="A185" s="101"/>
      <c r="B185" s="99"/>
      <c r="C185" s="30"/>
      <c r="D185" s="25"/>
      <c r="E185" s="25" t="s">
        <v>17</v>
      </c>
      <c r="F185" s="24"/>
      <c r="G185" s="24"/>
      <c r="H185" s="27"/>
      <c r="I185" s="27"/>
      <c r="J185" s="31"/>
      <c r="K185" s="21"/>
      <c r="L185" s="155"/>
      <c r="M185" s="158"/>
      <c r="N185" s="140"/>
      <c r="O185" s="140"/>
      <c r="P185" s="157">
        <f>O185*K185</f>
        <v>0</v>
      </c>
      <c r="Q185" s="141"/>
    </row>
    <row r="186" spans="1:17" ht="21" x14ac:dyDescent="0.15">
      <c r="A186" s="101"/>
      <c r="B186" s="99"/>
      <c r="C186" s="30"/>
      <c r="D186" s="25"/>
      <c r="E186" s="28" t="s">
        <v>169</v>
      </c>
      <c r="F186" s="24">
        <v>10</v>
      </c>
      <c r="G186" s="24"/>
      <c r="H186" s="27"/>
      <c r="I186" s="27"/>
      <c r="J186" s="31"/>
      <c r="K186" s="21">
        <f>ROUND(PRODUCT(F186:I186),2)</f>
        <v>10</v>
      </c>
      <c r="L186" s="155"/>
      <c r="M186" s="158"/>
      <c r="N186" s="140"/>
      <c r="O186" s="140"/>
      <c r="P186" s="157">
        <f>O186*K186</f>
        <v>0</v>
      </c>
      <c r="Q186" s="141"/>
    </row>
    <row r="187" spans="1:17" x14ac:dyDescent="0.15">
      <c r="B187" s="94"/>
      <c r="C187" s="30"/>
      <c r="D187" s="25"/>
      <c r="E187" s="24" t="s">
        <v>21</v>
      </c>
      <c r="F187" s="24"/>
      <c r="G187" s="24"/>
      <c r="H187" s="27"/>
      <c r="I187" s="27"/>
      <c r="J187" s="68" t="s">
        <v>100</v>
      </c>
      <c r="K187" s="21">
        <f>ROUND(SUM(K185:K186),2)</f>
        <v>10</v>
      </c>
      <c r="L187" s="155">
        <v>23.16</v>
      </c>
      <c r="M187" s="158">
        <f>ROUND(PRODUCT(K187:L187),2)-0.18</f>
        <v>231.42</v>
      </c>
      <c r="N187" s="140"/>
      <c r="O187" s="144">
        <v>0.19</v>
      </c>
      <c r="P187" s="157">
        <f>O187*K187</f>
        <v>1.9</v>
      </c>
      <c r="Q187" s="141"/>
    </row>
    <row r="188" spans="1:17" x14ac:dyDescent="0.15">
      <c r="B188" s="94"/>
      <c r="C188" s="30"/>
      <c r="D188" s="25"/>
      <c r="E188" s="24"/>
      <c r="F188" s="24"/>
      <c r="G188" s="24"/>
      <c r="H188" s="27"/>
      <c r="I188" s="27"/>
      <c r="J188" s="68"/>
      <c r="K188" s="21"/>
      <c r="L188" s="155"/>
      <c r="M188" s="158"/>
      <c r="N188" s="140"/>
      <c r="O188" s="144"/>
      <c r="P188" s="157"/>
      <c r="Q188" s="141"/>
    </row>
    <row r="189" spans="1:17" x14ac:dyDescent="0.15">
      <c r="B189" s="94"/>
      <c r="C189" s="30"/>
      <c r="D189" s="25"/>
      <c r="E189" s="24"/>
      <c r="F189" s="24"/>
      <c r="G189" s="24"/>
      <c r="H189" s="27"/>
      <c r="I189" s="27"/>
      <c r="J189" s="68"/>
      <c r="K189" s="21"/>
      <c r="L189" s="155"/>
      <c r="M189" s="158"/>
      <c r="N189" s="140"/>
      <c r="O189" s="144"/>
      <c r="P189" s="157"/>
      <c r="Q189" s="141"/>
    </row>
    <row r="190" spans="1:17" x14ac:dyDescent="0.15">
      <c r="B190" s="94"/>
      <c r="C190" s="30"/>
      <c r="D190" s="25"/>
      <c r="E190" s="24" t="s">
        <v>19</v>
      </c>
      <c r="F190" s="24"/>
      <c r="G190" s="24"/>
      <c r="H190" s="27"/>
      <c r="I190" s="27"/>
      <c r="J190" s="31"/>
      <c r="K190" s="21"/>
      <c r="L190" s="155"/>
      <c r="M190" s="158"/>
      <c r="N190" s="140"/>
      <c r="O190" s="140"/>
      <c r="P190" s="157">
        <f>O190*K190</f>
        <v>0</v>
      </c>
      <c r="Q190" s="141"/>
    </row>
    <row r="191" spans="1:17" ht="12.75" x14ac:dyDescent="0.15">
      <c r="B191" s="94"/>
      <c r="C191" s="59"/>
      <c r="D191" s="44"/>
      <c r="E191" s="52" t="str">
        <f>CONCATENATE("Totale fase ",E122)</f>
        <v>Totale fase Impianto elettrico</v>
      </c>
      <c r="F191" s="46"/>
      <c r="G191" s="46"/>
      <c r="H191" s="47"/>
      <c r="I191" s="47"/>
      <c r="J191" s="46"/>
      <c r="K191" s="46"/>
      <c r="L191" s="136"/>
      <c r="M191" s="137"/>
      <c r="N191" s="148">
        <f>SUM(M123:M183)</f>
        <v>2935.6600000000003</v>
      </c>
      <c r="O191" s="149"/>
      <c r="P191" s="149"/>
      <c r="Q191" s="150">
        <f>SUM(P123:P183)</f>
        <v>40.83</v>
      </c>
    </row>
    <row r="192" spans="1:17" x14ac:dyDescent="0.15">
      <c r="B192" s="94"/>
      <c r="C192" s="59"/>
      <c r="D192" s="44"/>
      <c r="E192" s="61"/>
      <c r="F192" s="46"/>
      <c r="G192" s="46"/>
      <c r="H192" s="47"/>
      <c r="I192" s="47"/>
      <c r="J192" s="60"/>
      <c r="K192" s="46"/>
      <c r="L192" s="136"/>
      <c r="M192" s="159"/>
      <c r="N192" s="138"/>
      <c r="O192" s="138"/>
      <c r="P192" s="160"/>
      <c r="Q192" s="139"/>
    </row>
    <row r="193" spans="2:17" ht="15" x14ac:dyDescent="0.15">
      <c r="B193" s="93"/>
      <c r="C193" s="48" t="s">
        <v>91</v>
      </c>
      <c r="D193" s="44"/>
      <c r="E193" s="49" t="s">
        <v>86</v>
      </c>
      <c r="F193" s="46"/>
      <c r="G193" s="46"/>
      <c r="H193" s="47"/>
      <c r="I193" s="47"/>
      <c r="J193" s="46"/>
      <c r="K193" s="46"/>
      <c r="L193" s="136"/>
      <c r="M193" s="137"/>
      <c r="N193" s="138"/>
      <c r="O193" s="138"/>
      <c r="P193" s="138"/>
      <c r="Q193" s="139"/>
    </row>
    <row r="194" spans="2:17" ht="12.75" x14ac:dyDescent="0.15">
      <c r="B194" s="93"/>
      <c r="C194" s="51" t="s">
        <v>92</v>
      </c>
      <c r="D194" s="44"/>
      <c r="E194" s="52" t="s">
        <v>131</v>
      </c>
      <c r="F194" s="46"/>
      <c r="G194" s="46"/>
      <c r="H194" s="47"/>
      <c r="I194" s="47"/>
      <c r="J194" s="46"/>
      <c r="K194" s="46"/>
      <c r="L194" s="136"/>
      <c r="M194" s="137"/>
      <c r="N194" s="138"/>
      <c r="O194" s="138"/>
      <c r="P194" s="138">
        <f>J194*N194</f>
        <v>0</v>
      </c>
      <c r="Q194" s="139"/>
    </row>
    <row r="195" spans="2:17" ht="63" x14ac:dyDescent="0.15">
      <c r="B195" s="97">
        <v>32</v>
      </c>
      <c r="C195" s="30"/>
      <c r="D195" s="25" t="s">
        <v>102</v>
      </c>
      <c r="E195" s="26" t="s">
        <v>101</v>
      </c>
      <c r="F195" s="24"/>
      <c r="G195" s="24"/>
      <c r="H195" s="27"/>
      <c r="I195" s="27"/>
      <c r="J195" s="31"/>
      <c r="K195" s="21"/>
      <c r="L195" s="155"/>
      <c r="M195" s="158"/>
      <c r="N195" s="140"/>
      <c r="O195" s="140"/>
      <c r="P195" s="157">
        <f t="shared" ref="P195:P221" si="3">O195*K195</f>
        <v>0</v>
      </c>
      <c r="Q195" s="141"/>
    </row>
    <row r="196" spans="2:17" x14ac:dyDescent="0.15">
      <c r="B196" s="97"/>
      <c r="C196" s="30"/>
      <c r="D196" s="25"/>
      <c r="E196" s="25" t="s">
        <v>17</v>
      </c>
      <c r="F196" s="24"/>
      <c r="G196" s="24"/>
      <c r="H196" s="27"/>
      <c r="I196" s="27"/>
      <c r="J196" s="31"/>
      <c r="K196" s="21"/>
      <c r="L196" s="155"/>
      <c r="M196" s="158"/>
      <c r="N196" s="140"/>
      <c r="O196" s="140"/>
      <c r="P196" s="157">
        <f t="shared" si="3"/>
        <v>0</v>
      </c>
      <c r="Q196" s="141"/>
    </row>
    <row r="197" spans="2:17" x14ac:dyDescent="0.15">
      <c r="B197" s="97"/>
      <c r="C197" s="30"/>
      <c r="D197" s="25"/>
      <c r="E197" s="25" t="s">
        <v>157</v>
      </c>
      <c r="F197" s="24">
        <v>10</v>
      </c>
      <c r="G197" s="24"/>
      <c r="H197" s="27"/>
      <c r="I197" s="27"/>
      <c r="J197" s="31"/>
      <c r="K197" s="21">
        <f>ROUND(PRODUCT(F197:I197),2)</f>
        <v>10</v>
      </c>
      <c r="L197" s="155"/>
      <c r="M197" s="158"/>
      <c r="N197" s="140"/>
      <c r="O197" s="140"/>
      <c r="P197" s="157">
        <f t="shared" si="3"/>
        <v>0</v>
      </c>
      <c r="Q197" s="141"/>
    </row>
    <row r="198" spans="2:17" x14ac:dyDescent="0.15">
      <c r="B198" s="97"/>
      <c r="C198" s="30"/>
      <c r="D198" s="25"/>
      <c r="E198" s="24" t="s">
        <v>20</v>
      </c>
      <c r="F198" s="24"/>
      <c r="G198" s="24"/>
      <c r="H198" s="27"/>
      <c r="I198" s="27"/>
      <c r="J198" s="68" t="s">
        <v>95</v>
      </c>
      <c r="K198" s="21">
        <f>ROUND(SUM(K196:K197),2)</f>
        <v>10</v>
      </c>
      <c r="L198" s="155">
        <v>19.21</v>
      </c>
      <c r="M198" s="158">
        <f>ROUND(PRODUCT(K198:L198),2)</f>
        <v>192.1</v>
      </c>
      <c r="N198" s="140"/>
      <c r="O198" s="140">
        <v>0.43</v>
      </c>
      <c r="P198" s="157">
        <f t="shared" si="3"/>
        <v>4.3</v>
      </c>
      <c r="Q198" s="141"/>
    </row>
    <row r="199" spans="2:17" x14ac:dyDescent="0.15">
      <c r="B199" s="97"/>
      <c r="C199" s="30"/>
      <c r="D199" s="25"/>
      <c r="E199" s="24" t="s">
        <v>19</v>
      </c>
      <c r="F199" s="24"/>
      <c r="G199" s="24"/>
      <c r="H199" s="27"/>
      <c r="I199" s="27"/>
      <c r="J199" s="31"/>
      <c r="K199" s="21"/>
      <c r="L199" s="155"/>
      <c r="M199" s="158"/>
      <c r="N199" s="140"/>
      <c r="O199" s="140"/>
      <c r="P199" s="157">
        <f t="shared" si="3"/>
        <v>0</v>
      </c>
      <c r="Q199" s="141"/>
    </row>
    <row r="200" spans="2:17" s="119" customFormat="1" ht="75" customHeight="1" x14ac:dyDescent="0.15">
      <c r="B200" s="97">
        <v>33</v>
      </c>
      <c r="C200" s="120"/>
      <c r="D200" s="25" t="s">
        <v>178</v>
      </c>
      <c r="E200" s="26" t="s">
        <v>177</v>
      </c>
      <c r="F200" s="24"/>
      <c r="G200" s="24"/>
      <c r="H200" s="27"/>
      <c r="I200" s="27"/>
      <c r="J200" s="31"/>
      <c r="K200" s="21"/>
      <c r="L200" s="155"/>
      <c r="M200" s="158"/>
      <c r="N200" s="140"/>
      <c r="O200" s="140"/>
      <c r="P200" s="157">
        <f t="shared" si="3"/>
        <v>0</v>
      </c>
      <c r="Q200" s="141"/>
    </row>
    <row r="201" spans="2:17" x14ac:dyDescent="0.15">
      <c r="B201" s="97"/>
      <c r="C201" s="30"/>
      <c r="D201" s="25"/>
      <c r="E201" s="25" t="s">
        <v>17</v>
      </c>
      <c r="F201" s="24"/>
      <c r="G201" s="24"/>
      <c r="H201" s="27"/>
      <c r="I201" s="27"/>
      <c r="J201" s="31"/>
      <c r="K201" s="21"/>
      <c r="L201" s="155"/>
      <c r="M201" s="158"/>
      <c r="N201" s="140"/>
      <c r="O201" s="140"/>
      <c r="P201" s="157">
        <f t="shared" si="3"/>
        <v>0</v>
      </c>
      <c r="Q201" s="141"/>
    </row>
    <row r="202" spans="2:17" x14ac:dyDescent="0.15">
      <c r="B202" s="97"/>
      <c r="C202" s="30"/>
      <c r="D202" s="25"/>
      <c r="E202" s="25" t="s">
        <v>179</v>
      </c>
      <c r="F202" s="24">
        <v>4</v>
      </c>
      <c r="G202" s="24"/>
      <c r="H202" s="27"/>
      <c r="I202" s="27"/>
      <c r="J202" s="31"/>
      <c r="K202" s="21">
        <f>ROUND(PRODUCT(F202:I202),2)</f>
        <v>4</v>
      </c>
      <c r="L202" s="155"/>
      <c r="M202" s="158"/>
      <c r="N202" s="140"/>
      <c r="O202" s="140"/>
      <c r="P202" s="157">
        <f t="shared" si="3"/>
        <v>0</v>
      </c>
      <c r="Q202" s="141"/>
    </row>
    <row r="203" spans="2:17" x14ac:dyDescent="0.15">
      <c r="B203" s="97"/>
      <c r="C203" s="30"/>
      <c r="D203" s="25"/>
      <c r="E203" s="24" t="s">
        <v>20</v>
      </c>
      <c r="F203" s="24"/>
      <c r="G203" s="24"/>
      <c r="H203" s="27"/>
      <c r="I203" s="27"/>
      <c r="J203" s="68" t="s">
        <v>95</v>
      </c>
      <c r="K203" s="21">
        <f>ROUND(SUM(K201:K202),2)</f>
        <v>4</v>
      </c>
      <c r="L203" s="155">
        <v>54.54</v>
      </c>
      <c r="M203" s="158">
        <f>ROUND(PRODUCT(K203:L203),2)</f>
        <v>218.16</v>
      </c>
      <c r="N203" s="140"/>
      <c r="O203" s="140">
        <v>0.44</v>
      </c>
      <c r="P203" s="157">
        <f t="shared" si="3"/>
        <v>1.76</v>
      </c>
      <c r="Q203" s="141"/>
    </row>
    <row r="204" spans="2:17" x14ac:dyDescent="0.15">
      <c r="B204" s="97"/>
      <c r="C204" s="30"/>
      <c r="D204" s="25"/>
      <c r="E204" s="24" t="s">
        <v>19</v>
      </c>
      <c r="F204" s="24"/>
      <c r="G204" s="24"/>
      <c r="H204" s="27"/>
      <c r="I204" s="27"/>
      <c r="J204" s="31"/>
      <c r="K204" s="21"/>
      <c r="L204" s="155"/>
      <c r="M204" s="158"/>
      <c r="N204" s="140"/>
      <c r="O204" s="140"/>
      <c r="P204" s="157">
        <f t="shared" si="3"/>
        <v>0</v>
      </c>
      <c r="Q204" s="141"/>
    </row>
    <row r="205" spans="2:17" ht="73.5" x14ac:dyDescent="0.15">
      <c r="B205" s="97">
        <v>34</v>
      </c>
      <c r="C205" s="30"/>
      <c r="D205" s="25" t="s">
        <v>35</v>
      </c>
      <c r="E205" s="26" t="s">
        <v>36</v>
      </c>
      <c r="F205" s="24"/>
      <c r="G205" s="24"/>
      <c r="H205" s="27"/>
      <c r="I205" s="27"/>
      <c r="J205" s="31"/>
      <c r="K205" s="21"/>
      <c r="L205" s="155"/>
      <c r="M205" s="158"/>
      <c r="N205" s="140"/>
      <c r="O205" s="140"/>
      <c r="P205" s="157">
        <f t="shared" si="3"/>
        <v>0</v>
      </c>
      <c r="Q205" s="141"/>
    </row>
    <row r="206" spans="2:17" x14ac:dyDescent="0.15">
      <c r="B206" s="93"/>
      <c r="C206" s="30"/>
      <c r="D206" s="25"/>
      <c r="E206" s="25" t="s">
        <v>17</v>
      </c>
      <c r="F206" s="24"/>
      <c r="G206" s="24"/>
      <c r="H206" s="27"/>
      <c r="I206" s="27"/>
      <c r="J206" s="31"/>
      <c r="K206" s="21"/>
      <c r="L206" s="155"/>
      <c r="M206" s="158"/>
      <c r="N206" s="140"/>
      <c r="O206" s="140"/>
      <c r="P206" s="157">
        <f t="shared" si="3"/>
        <v>0</v>
      </c>
      <c r="Q206" s="141"/>
    </row>
    <row r="207" spans="2:17" x14ac:dyDescent="0.15">
      <c r="B207" s="93"/>
      <c r="C207" s="30"/>
      <c r="D207" s="25"/>
      <c r="E207" s="28" t="s">
        <v>130</v>
      </c>
      <c r="F207" s="24">
        <v>17</v>
      </c>
      <c r="G207" s="24"/>
      <c r="H207" s="27"/>
      <c r="I207" s="27"/>
      <c r="J207" s="31"/>
      <c r="K207" s="21">
        <f>ROUND(PRODUCT(F207:I207),2)</f>
        <v>17</v>
      </c>
      <c r="L207" s="155"/>
      <c r="M207" s="158"/>
      <c r="N207" s="140"/>
      <c r="O207" s="140"/>
      <c r="P207" s="157">
        <f t="shared" si="3"/>
        <v>0</v>
      </c>
      <c r="Q207" s="141"/>
    </row>
    <row r="208" spans="2:17" x14ac:dyDescent="0.15">
      <c r="B208" s="93"/>
      <c r="C208" s="30"/>
      <c r="D208" s="25"/>
      <c r="E208" s="28" t="s">
        <v>118</v>
      </c>
      <c r="F208" s="24">
        <v>1</v>
      </c>
      <c r="G208" s="24">
        <v>8</v>
      </c>
      <c r="H208" s="27">
        <v>0.8</v>
      </c>
      <c r="I208" s="27"/>
      <c r="J208" s="31"/>
      <c r="K208" s="21">
        <f>ROUND(PRODUCT(F208:I208),2)</f>
        <v>6.4</v>
      </c>
      <c r="L208" s="155"/>
      <c r="M208" s="158"/>
      <c r="N208" s="140"/>
      <c r="O208" s="140"/>
      <c r="P208" s="157">
        <f t="shared" si="3"/>
        <v>0</v>
      </c>
      <c r="Q208" s="141"/>
    </row>
    <row r="209" spans="2:17" ht="11.25" x14ac:dyDescent="0.2">
      <c r="B209" s="93"/>
      <c r="C209" s="30"/>
      <c r="D209" s="25"/>
      <c r="E209" s="24" t="s">
        <v>18</v>
      </c>
      <c r="F209" s="24"/>
      <c r="G209" s="24"/>
      <c r="H209" s="27"/>
      <c r="I209" s="27"/>
      <c r="J209" s="68" t="s">
        <v>96</v>
      </c>
      <c r="K209" s="21">
        <f>ROUND(SUM(K206:K208),2)</f>
        <v>23.4</v>
      </c>
      <c r="L209" s="155">
        <v>11.62</v>
      </c>
      <c r="M209" s="158">
        <f>ROUND(PRODUCT(K209:L209),2)</f>
        <v>271.91000000000003</v>
      </c>
      <c r="N209" s="140"/>
      <c r="O209" s="140">
        <v>0.12</v>
      </c>
      <c r="P209" s="157">
        <f t="shared" si="3"/>
        <v>2.8079999999999998</v>
      </c>
      <c r="Q209" s="141"/>
    </row>
    <row r="210" spans="2:17" x14ac:dyDescent="0.15">
      <c r="B210" s="97"/>
      <c r="C210" s="30"/>
      <c r="D210" s="25"/>
      <c r="E210" s="24" t="s">
        <v>19</v>
      </c>
      <c r="F210" s="24"/>
      <c r="G210" s="24"/>
      <c r="H210" s="27"/>
      <c r="I210" s="27"/>
      <c r="J210" s="31"/>
      <c r="K210" s="21"/>
      <c r="L210" s="155"/>
      <c r="M210" s="158"/>
      <c r="N210" s="140"/>
      <c r="O210" s="140"/>
      <c r="P210" s="157">
        <f t="shared" si="3"/>
        <v>0</v>
      </c>
      <c r="Q210" s="141"/>
    </row>
    <row r="211" spans="2:17" ht="63" x14ac:dyDescent="0.15">
      <c r="B211" s="97">
        <v>35</v>
      </c>
      <c r="C211" s="30"/>
      <c r="D211" s="25" t="s">
        <v>32</v>
      </c>
      <c r="E211" s="26" t="s">
        <v>33</v>
      </c>
      <c r="F211" s="24"/>
      <c r="G211" s="24"/>
      <c r="H211" s="27"/>
      <c r="I211" s="27"/>
      <c r="J211" s="31"/>
      <c r="K211" s="21"/>
      <c r="L211" s="155"/>
      <c r="M211" s="158"/>
      <c r="N211" s="140"/>
      <c r="O211" s="140"/>
      <c r="P211" s="157">
        <f t="shared" si="3"/>
        <v>0</v>
      </c>
      <c r="Q211" s="141"/>
    </row>
    <row r="212" spans="2:17" x14ac:dyDescent="0.15">
      <c r="B212" s="97"/>
      <c r="C212" s="30"/>
      <c r="D212" s="25"/>
      <c r="E212" s="25" t="s">
        <v>17</v>
      </c>
      <c r="F212" s="24"/>
      <c r="G212" s="24"/>
      <c r="H212" s="27"/>
      <c r="I212" s="27"/>
      <c r="J212" s="31"/>
      <c r="K212" s="21"/>
      <c r="L212" s="155"/>
      <c r="M212" s="158"/>
      <c r="N212" s="140"/>
      <c r="O212" s="140"/>
      <c r="P212" s="157">
        <f t="shared" si="3"/>
        <v>0</v>
      </c>
      <c r="Q212" s="141"/>
    </row>
    <row r="213" spans="2:17" x14ac:dyDescent="0.15">
      <c r="B213" s="97"/>
      <c r="C213" s="30"/>
      <c r="D213" s="25"/>
      <c r="E213" s="28" t="s">
        <v>130</v>
      </c>
      <c r="F213" s="24">
        <v>17</v>
      </c>
      <c r="G213" s="24"/>
      <c r="H213" s="27"/>
      <c r="I213" s="27">
        <v>4</v>
      </c>
      <c r="J213" s="31"/>
      <c r="K213" s="21">
        <f>ROUND(PRODUCT(F213:I213),2)</f>
        <v>68</v>
      </c>
      <c r="L213" s="155"/>
      <c r="M213" s="158"/>
      <c r="N213" s="140"/>
      <c r="O213" s="140"/>
      <c r="P213" s="157">
        <f t="shared" si="3"/>
        <v>0</v>
      </c>
      <c r="Q213" s="141"/>
    </row>
    <row r="214" spans="2:17" x14ac:dyDescent="0.15">
      <c r="B214" s="97"/>
      <c r="C214" s="30"/>
      <c r="D214" s="25"/>
      <c r="E214" s="28" t="s">
        <v>118</v>
      </c>
      <c r="F214" s="24">
        <v>1</v>
      </c>
      <c r="G214" s="24">
        <v>8</v>
      </c>
      <c r="H214" s="27">
        <v>0.8</v>
      </c>
      <c r="I214" s="27">
        <v>4</v>
      </c>
      <c r="J214" s="31"/>
      <c r="K214" s="21">
        <f>ROUND(PRODUCT(F214:I214),2)</f>
        <v>25.6</v>
      </c>
      <c r="L214" s="155"/>
      <c r="M214" s="158"/>
      <c r="N214" s="140"/>
      <c r="O214" s="140"/>
      <c r="P214" s="157">
        <f t="shared" si="3"/>
        <v>0</v>
      </c>
      <c r="Q214" s="141"/>
    </row>
    <row r="215" spans="2:17" ht="21" x14ac:dyDescent="0.15">
      <c r="B215" s="97"/>
      <c r="C215" s="30"/>
      <c r="D215" s="25"/>
      <c r="E215" s="24" t="s">
        <v>34</v>
      </c>
      <c r="F215" s="24"/>
      <c r="G215" s="24"/>
      <c r="H215" s="27"/>
      <c r="I215" s="27"/>
      <c r="J215" s="68" t="s">
        <v>99</v>
      </c>
      <c r="K215" s="24">
        <f>ROUND(SUM(K212:K214),2)</f>
        <v>93.6</v>
      </c>
      <c r="L215" s="161">
        <v>2.69</v>
      </c>
      <c r="M215" s="158">
        <f>ROUND(PRODUCT(K215:L215),2)</f>
        <v>251.78</v>
      </c>
      <c r="N215" s="140"/>
      <c r="O215" s="140">
        <v>0.03</v>
      </c>
      <c r="P215" s="157">
        <f t="shared" si="3"/>
        <v>2.8079999999999998</v>
      </c>
      <c r="Q215" s="141"/>
    </row>
    <row r="216" spans="2:17" x14ac:dyDescent="0.15">
      <c r="B216" s="97"/>
      <c r="C216" s="30"/>
      <c r="D216" s="25"/>
      <c r="E216" s="24" t="s">
        <v>19</v>
      </c>
      <c r="F216" s="24"/>
      <c r="G216" s="24"/>
      <c r="H216" s="27"/>
      <c r="I216" s="27"/>
      <c r="J216" s="31"/>
      <c r="K216" s="21"/>
      <c r="L216" s="155"/>
      <c r="M216" s="158"/>
      <c r="N216" s="140"/>
      <c r="O216" s="140"/>
      <c r="P216" s="157">
        <f t="shared" si="3"/>
        <v>0</v>
      </c>
      <c r="Q216" s="162"/>
    </row>
    <row r="217" spans="2:17" ht="67.5" customHeight="1" x14ac:dyDescent="0.15">
      <c r="B217" s="97">
        <v>36</v>
      </c>
      <c r="C217" s="30"/>
      <c r="D217" s="25" t="s">
        <v>30</v>
      </c>
      <c r="E217" s="26" t="s">
        <v>31</v>
      </c>
      <c r="F217" s="24"/>
      <c r="G217" s="24"/>
      <c r="H217" s="27"/>
      <c r="I217" s="27"/>
      <c r="J217" s="31"/>
      <c r="K217" s="21"/>
      <c r="L217" s="155"/>
      <c r="M217" s="158"/>
      <c r="N217" s="140"/>
      <c r="O217" s="140"/>
      <c r="P217" s="157">
        <f t="shared" si="3"/>
        <v>0</v>
      </c>
      <c r="Q217" s="141"/>
    </row>
    <row r="218" spans="2:17" x14ac:dyDescent="0.15">
      <c r="B218" s="93"/>
      <c r="C218" s="30"/>
      <c r="D218" s="25"/>
      <c r="E218" s="25" t="s">
        <v>17</v>
      </c>
      <c r="F218" s="24"/>
      <c r="G218" s="24"/>
      <c r="H218" s="27"/>
      <c r="I218" s="27"/>
      <c r="J218" s="31"/>
      <c r="K218" s="21"/>
      <c r="L218" s="155"/>
      <c r="M218" s="158"/>
      <c r="N218" s="140"/>
      <c r="O218" s="140"/>
      <c r="P218" s="157">
        <f t="shared" si="3"/>
        <v>0</v>
      </c>
      <c r="Q218" s="141"/>
    </row>
    <row r="219" spans="2:17" x14ac:dyDescent="0.15">
      <c r="B219" s="93"/>
      <c r="C219" s="30"/>
      <c r="D219" s="25"/>
      <c r="E219" s="28" t="s">
        <v>130</v>
      </c>
      <c r="F219" s="24">
        <v>17</v>
      </c>
      <c r="G219" s="24"/>
      <c r="H219" s="27"/>
      <c r="I219" s="27"/>
      <c r="J219" s="31"/>
      <c r="K219" s="21">
        <f>ROUND(PRODUCT(F219:I219),2)</f>
        <v>17</v>
      </c>
      <c r="L219" s="155"/>
      <c r="M219" s="158"/>
      <c r="N219" s="140"/>
      <c r="O219" s="140"/>
      <c r="P219" s="157">
        <f t="shared" si="3"/>
        <v>0</v>
      </c>
      <c r="Q219" s="141"/>
    </row>
    <row r="220" spans="2:17" x14ac:dyDescent="0.15">
      <c r="B220" s="93"/>
      <c r="C220" s="30"/>
      <c r="D220" s="25"/>
      <c r="E220" s="28" t="s">
        <v>118</v>
      </c>
      <c r="F220" s="24">
        <v>1</v>
      </c>
      <c r="G220" s="24">
        <v>8</v>
      </c>
      <c r="H220" s="27">
        <v>0.8</v>
      </c>
      <c r="I220" s="27"/>
      <c r="J220" s="31"/>
      <c r="K220" s="21">
        <f>ROUND(PRODUCT(F220:I220),2)</f>
        <v>6.4</v>
      </c>
      <c r="L220" s="155"/>
      <c r="M220" s="158"/>
      <c r="N220" s="140"/>
      <c r="O220" s="140"/>
      <c r="P220" s="157">
        <f t="shared" si="3"/>
        <v>0</v>
      </c>
      <c r="Q220" s="141"/>
    </row>
    <row r="221" spans="2:17" ht="11.25" x14ac:dyDescent="0.2">
      <c r="B221" s="93"/>
      <c r="C221" s="23"/>
      <c r="D221" s="25"/>
      <c r="E221" s="24" t="s">
        <v>18</v>
      </c>
      <c r="F221" s="24"/>
      <c r="G221" s="24"/>
      <c r="H221" s="27"/>
      <c r="I221" s="27"/>
      <c r="J221" s="68" t="s">
        <v>96</v>
      </c>
      <c r="K221" s="21">
        <f>ROUND(SUM(K218:K220),2)</f>
        <v>23.4</v>
      </c>
      <c r="L221" s="155">
        <v>15.25</v>
      </c>
      <c r="M221" s="158">
        <f>ROUND(PRODUCT(K221:L221),2)</f>
        <v>356.85</v>
      </c>
      <c r="N221" s="140"/>
      <c r="O221" s="140">
        <v>0.16</v>
      </c>
      <c r="P221" s="157">
        <f t="shared" si="3"/>
        <v>3.7439999999999998</v>
      </c>
      <c r="Q221" s="141"/>
    </row>
    <row r="222" spans="2:17" x14ac:dyDescent="0.15">
      <c r="B222" s="93"/>
      <c r="C222" s="23"/>
      <c r="D222" s="25"/>
      <c r="E222" s="24" t="s">
        <v>19</v>
      </c>
      <c r="F222" s="24"/>
      <c r="G222" s="24"/>
      <c r="H222" s="27"/>
      <c r="I222" s="27"/>
      <c r="J222" s="31"/>
      <c r="K222" s="21"/>
      <c r="L222" s="155"/>
      <c r="M222" s="158"/>
      <c r="N222" s="140"/>
      <c r="O222" s="140"/>
      <c r="P222" s="157"/>
      <c r="Q222" s="141"/>
    </row>
    <row r="223" spans="2:17" x14ac:dyDescent="0.15">
      <c r="B223" s="93"/>
      <c r="C223" s="34"/>
      <c r="D223" s="20"/>
      <c r="E223" s="25"/>
      <c r="F223" s="21"/>
      <c r="G223" s="21"/>
      <c r="H223" s="35"/>
      <c r="I223" s="35"/>
      <c r="J223" s="21"/>
      <c r="K223" s="21"/>
      <c r="L223" s="163"/>
      <c r="M223" s="156"/>
      <c r="N223" s="140"/>
      <c r="O223" s="140"/>
      <c r="P223" s="157"/>
      <c r="Q223" s="141"/>
    </row>
    <row r="224" spans="2:17" ht="27" customHeight="1" x14ac:dyDescent="0.15">
      <c r="B224" s="93"/>
      <c r="C224" s="62"/>
      <c r="D224" s="44"/>
      <c r="E224" s="52" t="str">
        <f>CONCATENATE("Totale fase ",E194)</f>
        <v>Totale fase Rifacimento pavimentazione esterna attorno cabina</v>
      </c>
      <c r="F224" s="46"/>
      <c r="G224" s="46"/>
      <c r="H224" s="47"/>
      <c r="I224" s="47"/>
      <c r="J224" s="46"/>
      <c r="K224" s="46"/>
      <c r="L224" s="136"/>
      <c r="M224" s="137"/>
      <c r="N224" s="148">
        <f>SUM(M200:M222)</f>
        <v>1098.7</v>
      </c>
      <c r="O224" s="149"/>
      <c r="P224" s="149"/>
      <c r="Q224" s="150">
        <f>SUM(P200:P222)</f>
        <v>11.12</v>
      </c>
    </row>
    <row r="225" spans="2:17" x14ac:dyDescent="0.15">
      <c r="B225" s="94"/>
      <c r="C225" s="88"/>
      <c r="D225" s="25"/>
      <c r="E225" s="24"/>
      <c r="F225" s="24"/>
      <c r="G225" s="24"/>
      <c r="H225" s="27"/>
      <c r="I225" s="27"/>
      <c r="J225" s="29"/>
      <c r="K225" s="24"/>
      <c r="L225" s="161"/>
      <c r="M225" s="158"/>
      <c r="N225" s="164"/>
      <c r="O225" s="157"/>
      <c r="P225" s="157"/>
      <c r="Q225" s="141"/>
    </row>
    <row r="226" spans="2:17" x14ac:dyDescent="0.15">
      <c r="B226" s="94"/>
      <c r="C226" s="88"/>
      <c r="D226" s="25"/>
      <c r="E226" s="24"/>
      <c r="F226" s="24"/>
      <c r="G226" s="24"/>
      <c r="H226" s="27"/>
      <c r="I226" s="27"/>
      <c r="J226" s="29"/>
      <c r="K226" s="24"/>
      <c r="L226" s="161"/>
      <c r="M226" s="158"/>
      <c r="N226" s="157"/>
      <c r="O226" s="165"/>
      <c r="P226" s="157"/>
      <c r="Q226" s="141"/>
    </row>
    <row r="227" spans="2:17" ht="11.25" thickBot="1" x14ac:dyDescent="0.2">
      <c r="B227" s="94"/>
      <c r="C227" s="20"/>
      <c r="D227" s="20"/>
      <c r="E227" s="32"/>
      <c r="F227" s="21"/>
      <c r="G227" s="21"/>
      <c r="H227" s="22"/>
      <c r="I227" s="22"/>
      <c r="J227" s="21"/>
      <c r="K227" s="21"/>
      <c r="L227" s="155"/>
      <c r="M227" s="166"/>
      <c r="N227" s="140"/>
      <c r="O227" s="165"/>
      <c r="P227" s="165"/>
      <c r="Q227" s="167"/>
    </row>
    <row r="228" spans="2:17" ht="12.75" thickTop="1" thickBot="1" x14ac:dyDescent="0.2">
      <c r="B228" s="63"/>
      <c r="C228" s="64"/>
      <c r="D228" s="65"/>
      <c r="E228" s="69" t="s">
        <v>16</v>
      </c>
      <c r="F228" s="70"/>
      <c r="G228" s="70"/>
      <c r="H228" s="71"/>
      <c r="I228" s="71"/>
      <c r="J228" s="72"/>
      <c r="K228" s="70"/>
      <c r="L228" s="168"/>
      <c r="M228" s="169"/>
      <c r="N228" s="170">
        <f>+ROUND(SUM(N38:N227),2)</f>
        <v>35888.21</v>
      </c>
      <c r="O228" s="170"/>
      <c r="P228" s="170"/>
      <c r="Q228" s="171">
        <f>ROUND(SUM(Q38:Q226),2)</f>
        <v>832.21</v>
      </c>
    </row>
    <row r="229" spans="2:17" ht="12" thickTop="1" x14ac:dyDescent="0.15">
      <c r="B229" s="7"/>
      <c r="C229" s="109"/>
      <c r="D229" s="11"/>
      <c r="E229" s="11"/>
      <c r="F229" s="11"/>
      <c r="G229" s="11"/>
      <c r="H229" s="11"/>
      <c r="I229" s="11"/>
      <c r="J229" s="11"/>
      <c r="K229" s="11"/>
      <c r="L229" s="172"/>
      <c r="M229" s="173"/>
      <c r="N229" s="172"/>
      <c r="O229" s="174"/>
      <c r="P229" s="174"/>
      <c r="Q229" s="175"/>
    </row>
    <row r="230" spans="2:17" ht="12" thickBot="1" x14ac:dyDescent="0.2">
      <c r="B230" s="7"/>
      <c r="C230" s="8"/>
      <c r="D230" s="8"/>
      <c r="E230" s="12"/>
      <c r="F230" s="12"/>
      <c r="G230" s="12"/>
      <c r="H230" s="12"/>
      <c r="I230" s="12"/>
      <c r="J230" s="12"/>
      <c r="K230" s="12"/>
      <c r="L230" s="176"/>
      <c r="M230" s="177"/>
      <c r="N230" s="176"/>
      <c r="O230" s="178"/>
      <c r="P230" s="178"/>
      <c r="Q230" s="179"/>
    </row>
    <row r="231" spans="2:17" ht="12" thickTop="1" x14ac:dyDescent="0.15">
      <c r="B231" s="7"/>
      <c r="C231" s="8"/>
      <c r="D231" s="8"/>
      <c r="E231" s="73" t="s">
        <v>65</v>
      </c>
      <c r="F231" s="74"/>
      <c r="G231" s="74"/>
      <c r="H231" s="74"/>
      <c r="I231" s="74"/>
      <c r="J231" s="75"/>
      <c r="K231" s="74"/>
      <c r="L231" s="180"/>
      <c r="M231" s="181" t="s">
        <v>66</v>
      </c>
      <c r="N231" s="182">
        <f>N228</f>
        <v>35888.21</v>
      </c>
      <c r="O231" s="178"/>
      <c r="P231" s="178"/>
      <c r="Q231" s="179"/>
    </row>
    <row r="232" spans="2:17" ht="11.25" x14ac:dyDescent="0.15">
      <c r="B232" s="7"/>
      <c r="C232" s="8"/>
      <c r="D232" s="8"/>
      <c r="E232" s="76" t="s">
        <v>63</v>
      </c>
      <c r="F232" s="77"/>
      <c r="G232" s="77"/>
      <c r="H232" s="77"/>
      <c r="I232" s="77"/>
      <c r="J232" s="78"/>
      <c r="K232" s="77"/>
      <c r="L232" s="183"/>
      <c r="M232" s="184" t="s">
        <v>66</v>
      </c>
      <c r="N232" s="185">
        <f>Q228</f>
        <v>832.21</v>
      </c>
      <c r="O232" s="178"/>
      <c r="P232" s="178"/>
      <c r="Q232" s="179"/>
    </row>
    <row r="233" spans="2:17" ht="12" thickBot="1" x14ac:dyDescent="0.2">
      <c r="B233" s="7"/>
      <c r="C233" s="8"/>
      <c r="D233" s="8"/>
      <c r="E233" s="79" t="s">
        <v>64</v>
      </c>
      <c r="F233" s="80"/>
      <c r="G233" s="80"/>
      <c r="H233" s="80"/>
      <c r="I233" s="80"/>
      <c r="J233" s="81"/>
      <c r="K233" s="80"/>
      <c r="L233" s="186"/>
      <c r="M233" s="187" t="s">
        <v>66</v>
      </c>
      <c r="N233" s="188">
        <f>N231+N232</f>
        <v>36720.42</v>
      </c>
      <c r="O233" s="178"/>
      <c r="P233" s="178"/>
      <c r="Q233" s="179"/>
    </row>
    <row r="234" spans="2:17" ht="11.25" thickTop="1" x14ac:dyDescent="0.15">
      <c r="B234" s="7"/>
      <c r="C234" s="8"/>
      <c r="D234" s="8"/>
      <c r="E234" s="196"/>
      <c r="F234" s="9"/>
      <c r="G234" s="9"/>
      <c r="H234" s="10"/>
      <c r="I234" s="10"/>
      <c r="J234" s="9"/>
      <c r="K234" s="9"/>
      <c r="L234" s="197"/>
      <c r="N234" s="198"/>
      <c r="O234" s="190"/>
      <c r="P234" s="190"/>
    </row>
    <row r="235" spans="2:17" ht="10.5" customHeight="1" thickBot="1" x14ac:dyDescent="0.2">
      <c r="B235" s="6"/>
      <c r="C235" s="110"/>
      <c r="D235" s="6"/>
      <c r="E235" s="199" t="s">
        <v>180</v>
      </c>
      <c r="F235" s="80"/>
      <c r="G235" s="80"/>
      <c r="H235" s="80"/>
      <c r="I235" s="80"/>
      <c r="J235" s="81"/>
      <c r="K235" s="80"/>
      <c r="L235" s="80"/>
      <c r="M235" s="200" t="s">
        <v>66</v>
      </c>
      <c r="N235" s="201">
        <f>N231*(1-0.50999)+N232</f>
        <v>18417.791782099997</v>
      </c>
      <c r="O235" s="191"/>
      <c r="P235" s="191"/>
      <c r="Q235" s="192"/>
    </row>
    <row r="236" spans="2:17" ht="10.15" customHeight="1" thickTop="1" x14ac:dyDescent="0.15">
      <c r="B236" s="6"/>
      <c r="C236" s="110"/>
      <c r="E236" s="195"/>
      <c r="F236" s="195"/>
      <c r="G236" s="195"/>
      <c r="H236" s="195"/>
      <c r="I236" s="195"/>
      <c r="J236" s="195"/>
      <c r="K236" s="195"/>
      <c r="L236" s="195"/>
      <c r="M236" s="195"/>
      <c r="N236" s="195"/>
    </row>
    <row r="237" spans="2:17" ht="10.15" customHeight="1" x14ac:dyDescent="0.15">
      <c r="E237" s="195"/>
      <c r="F237" s="195"/>
      <c r="G237" s="195"/>
      <c r="H237" s="195"/>
      <c r="I237" s="195"/>
      <c r="J237" s="195"/>
      <c r="K237" s="195"/>
      <c r="L237" s="195"/>
      <c r="M237" s="195"/>
      <c r="N237" s="195"/>
    </row>
  </sheetData>
  <phoneticPr fontId="0" type="noConversion"/>
  <conditionalFormatting sqref="E336:E65523">
    <cfRule type="expression" dxfId="246" priority="665" stopIfTrue="1">
      <formula>#REF!="1"</formula>
    </cfRule>
    <cfRule type="expression" dxfId="245" priority="666" stopIfTrue="1">
      <formula>#REF!="2"</formula>
    </cfRule>
    <cfRule type="expression" dxfId="244" priority="667" stopIfTrue="1">
      <formula>#REF!="3"</formula>
    </cfRule>
  </conditionalFormatting>
  <conditionalFormatting sqref="F336:J65523">
    <cfRule type="expression" dxfId="243" priority="668" stopIfTrue="1">
      <formula>#REF!="3"</formula>
    </cfRule>
  </conditionalFormatting>
  <conditionalFormatting sqref="K336:K65523">
    <cfRule type="expression" dxfId="242" priority="669" stopIfTrue="1">
      <formula>#REF!="1"</formula>
    </cfRule>
    <cfRule type="expression" dxfId="241" priority="670" stopIfTrue="1">
      <formula>#REF!="3"</formula>
    </cfRule>
    <cfRule type="expression" dxfId="240" priority="671" stopIfTrue="1">
      <formula>_OIP1="3"</formula>
    </cfRule>
  </conditionalFormatting>
  <conditionalFormatting sqref="E2">
    <cfRule type="expression" dxfId="239" priority="672" stopIfTrue="1">
      <formula>#REF!="1"</formula>
    </cfRule>
    <cfRule type="expression" dxfId="238" priority="673" stopIfTrue="1">
      <formula>#REF!="2"</formula>
    </cfRule>
    <cfRule type="expression" dxfId="237" priority="674" stopIfTrue="1">
      <formula>#REF!="3"</formula>
    </cfRule>
  </conditionalFormatting>
  <conditionalFormatting sqref="E101 E3:E6">
    <cfRule type="expression" dxfId="236" priority="675" stopIfTrue="1">
      <formula>#REF!="1"</formula>
    </cfRule>
    <cfRule type="expression" dxfId="235" priority="676" stopIfTrue="1">
      <formula>#REF!="2"</formula>
    </cfRule>
    <cfRule type="expression" dxfId="234" priority="677" stopIfTrue="1">
      <formula>#REF!="3"</formula>
    </cfRule>
  </conditionalFormatting>
  <conditionalFormatting sqref="F2:J2 H3:J4">
    <cfRule type="expression" dxfId="233" priority="678" stopIfTrue="1">
      <formula>#REF!="3"</formula>
    </cfRule>
  </conditionalFormatting>
  <conditionalFormatting sqref="F3:G4">
    <cfRule type="expression" dxfId="232" priority="680" stopIfTrue="1">
      <formula>#REF!="3"</formula>
    </cfRule>
  </conditionalFormatting>
  <conditionalFormatting sqref="K2:Q2">
    <cfRule type="expression" dxfId="231" priority="681" stopIfTrue="1">
      <formula>#REF!="1"</formula>
    </cfRule>
    <cfRule type="expression" dxfId="230" priority="682" stopIfTrue="1">
      <formula>#REF!="3"</formula>
    </cfRule>
    <cfRule type="expression" dxfId="229" priority="683" stopIfTrue="1">
      <formula>_OIP1="3"</formula>
    </cfRule>
  </conditionalFormatting>
  <conditionalFormatting sqref="J4 K3:O4 P3:Q3">
    <cfRule type="expression" dxfId="228" priority="684" stopIfTrue="1">
      <formula>#REF!="1"</formula>
    </cfRule>
    <cfRule type="expression" dxfId="227" priority="685" stopIfTrue="1">
      <formula>#REF!="3"</formula>
    </cfRule>
    <cfRule type="expression" dxfId="226" priority="686" stopIfTrue="1">
      <formula>_OIP1="3"</formula>
    </cfRule>
  </conditionalFormatting>
  <conditionalFormatting sqref="M4 M33:M34 M37">
    <cfRule type="expression" dxfId="225" priority="698" stopIfTrue="1">
      <formula>K4&lt;0</formula>
    </cfRule>
  </conditionalFormatting>
  <conditionalFormatting sqref="P227:Q227 O226:O227 O224:Q224">
    <cfRule type="expression" dxfId="224" priority="637">
      <formula>S224="3"</formula>
    </cfRule>
  </conditionalFormatting>
  <conditionalFormatting sqref="E33:E34">
    <cfRule type="expression" dxfId="223" priority="407" stopIfTrue="1">
      <formula>N33="1"</formula>
    </cfRule>
    <cfRule type="expression" dxfId="222" priority="408" stopIfTrue="1">
      <formula>N33="2"</formula>
    </cfRule>
    <cfRule type="expression" dxfId="221" priority="409" stopIfTrue="1">
      <formula>K33&lt;0</formula>
    </cfRule>
  </conditionalFormatting>
  <conditionalFormatting sqref="F33:F34 F37">
    <cfRule type="expression" dxfId="220" priority="406" stopIfTrue="1">
      <formula>K33&lt;0</formula>
    </cfRule>
  </conditionalFormatting>
  <conditionalFormatting sqref="G33:G34 G37">
    <cfRule type="expression" dxfId="219" priority="405" stopIfTrue="1">
      <formula>K33&lt;0</formula>
    </cfRule>
  </conditionalFormatting>
  <conditionalFormatting sqref="H33:H34 H37">
    <cfRule type="expression" dxfId="218" priority="404" stopIfTrue="1">
      <formula>K33&lt;0</formula>
    </cfRule>
  </conditionalFormatting>
  <conditionalFormatting sqref="I33:J34 I37:J37">
    <cfRule type="expression" dxfId="217" priority="403" stopIfTrue="1">
      <formula>K33&lt;0</formula>
    </cfRule>
  </conditionalFormatting>
  <conditionalFormatting sqref="K57:K58 K33:K37 K72 K89 K95">
    <cfRule type="expression" dxfId="216" priority="400" stopIfTrue="1">
      <formula>P33="1"</formula>
    </cfRule>
    <cfRule type="expression" dxfId="215" priority="401" stopIfTrue="1">
      <formula>P33="3"</formula>
    </cfRule>
    <cfRule type="expression" dxfId="214" priority="402" stopIfTrue="1">
      <formula>K33&lt;0</formula>
    </cfRule>
  </conditionalFormatting>
  <conditionalFormatting sqref="L33:L34 L37">
    <cfRule type="expression" dxfId="213" priority="399" stopIfTrue="1">
      <formula>K33&lt;0</formula>
    </cfRule>
  </conditionalFormatting>
  <conditionalFormatting sqref="K69">
    <cfRule type="expression" dxfId="212" priority="386" stopIfTrue="1">
      <formula>P69="1"</formula>
    </cfRule>
    <cfRule type="expression" dxfId="211" priority="387" stopIfTrue="1">
      <formula>P69="3"</formula>
    </cfRule>
    <cfRule type="expression" dxfId="210" priority="388" stopIfTrue="1">
      <formula>K69&lt;0</formula>
    </cfRule>
  </conditionalFormatting>
  <conditionalFormatting sqref="K66:K67">
    <cfRule type="expression" dxfId="209" priority="383" stopIfTrue="1">
      <formula>P66="1"</formula>
    </cfRule>
    <cfRule type="expression" dxfId="208" priority="384" stopIfTrue="1">
      <formula>P66="3"</formula>
    </cfRule>
    <cfRule type="expression" dxfId="207" priority="385" stopIfTrue="1">
      <formula>K66&lt;0</formula>
    </cfRule>
  </conditionalFormatting>
  <conditionalFormatting sqref="K83">
    <cfRule type="expression" dxfId="206" priority="371" stopIfTrue="1">
      <formula>P83="1"</formula>
    </cfRule>
    <cfRule type="expression" dxfId="205" priority="372" stopIfTrue="1">
      <formula>P83="3"</formula>
    </cfRule>
    <cfRule type="expression" dxfId="204" priority="373" stopIfTrue="1">
      <formula>K83&lt;0</formula>
    </cfRule>
  </conditionalFormatting>
  <conditionalFormatting sqref="E121">
    <cfRule type="expression" dxfId="203" priority="356" stopIfTrue="1">
      <formula>#REF!="1"</formula>
    </cfRule>
    <cfRule type="expression" dxfId="202" priority="357" stopIfTrue="1">
      <formula>#REF!="2"</formula>
    </cfRule>
    <cfRule type="expression" dxfId="201" priority="358" stopIfTrue="1">
      <formula>#REF!="3"</formula>
    </cfRule>
  </conditionalFormatting>
  <conditionalFormatting sqref="E193">
    <cfRule type="expression" dxfId="200" priority="353" stopIfTrue="1">
      <formula>#REF!="1"</formula>
    </cfRule>
    <cfRule type="expression" dxfId="199" priority="354" stopIfTrue="1">
      <formula>#REF!="2"</formula>
    </cfRule>
    <cfRule type="expression" dxfId="198" priority="355" stopIfTrue="1">
      <formula>#REF!="3"</formula>
    </cfRule>
  </conditionalFormatting>
  <conditionalFormatting sqref="O61:O62">
    <cfRule type="expression" dxfId="197" priority="348">
      <formula>S61="3"</formula>
    </cfRule>
  </conditionalFormatting>
  <conditionalFormatting sqref="O61:O62">
    <cfRule type="expression" dxfId="196" priority="347">
      <formula>S61="3"</formula>
    </cfRule>
  </conditionalFormatting>
  <conditionalFormatting sqref="O61:O62">
    <cfRule type="expression" dxfId="195" priority="346">
      <formula>S61="3"</formula>
    </cfRule>
  </conditionalFormatting>
  <conditionalFormatting sqref="O61:Q62">
    <cfRule type="expression" dxfId="194" priority="345">
      <formula>S61="3"</formula>
    </cfRule>
  </conditionalFormatting>
  <conditionalFormatting sqref="O61:Q62">
    <cfRule type="expression" dxfId="193" priority="344">
      <formula>S61="3"</formula>
    </cfRule>
  </conditionalFormatting>
  <conditionalFormatting sqref="O61:Q62">
    <cfRule type="expression" dxfId="192" priority="343">
      <formula>S61="3"</formula>
    </cfRule>
  </conditionalFormatting>
  <conditionalFormatting sqref="O99">
    <cfRule type="expression" dxfId="191" priority="331">
      <formula>S99="3"</formula>
    </cfRule>
  </conditionalFormatting>
  <conditionalFormatting sqref="O99">
    <cfRule type="expression" dxfId="190" priority="330">
      <formula>S99="3"</formula>
    </cfRule>
  </conditionalFormatting>
  <conditionalFormatting sqref="O99">
    <cfRule type="expression" dxfId="189" priority="329">
      <formula>S99="3"</formula>
    </cfRule>
  </conditionalFormatting>
  <conditionalFormatting sqref="O99:Q99">
    <cfRule type="expression" dxfId="188" priority="328">
      <formula>S99="3"</formula>
    </cfRule>
  </conditionalFormatting>
  <conditionalFormatting sqref="O99:Q99">
    <cfRule type="expression" dxfId="187" priority="327">
      <formula>S99="3"</formula>
    </cfRule>
  </conditionalFormatting>
  <conditionalFormatting sqref="O99:Q99">
    <cfRule type="expression" dxfId="186" priority="326">
      <formula>S99="3"</formula>
    </cfRule>
  </conditionalFormatting>
  <conditionalFormatting sqref="O119">
    <cfRule type="expression" dxfId="185" priority="313">
      <formula>S119="3"</formula>
    </cfRule>
  </conditionalFormatting>
  <conditionalFormatting sqref="O119">
    <cfRule type="expression" dxfId="184" priority="312">
      <formula>S119="3"</formula>
    </cfRule>
  </conditionalFormatting>
  <conditionalFormatting sqref="O119">
    <cfRule type="expression" dxfId="183" priority="311">
      <formula>S119="3"</formula>
    </cfRule>
  </conditionalFormatting>
  <conditionalFormatting sqref="O119:Q119">
    <cfRule type="expression" dxfId="182" priority="310">
      <formula>S119="3"</formula>
    </cfRule>
  </conditionalFormatting>
  <conditionalFormatting sqref="O119:Q119">
    <cfRule type="expression" dxfId="181" priority="309">
      <formula>S119="3"</formula>
    </cfRule>
  </conditionalFormatting>
  <conditionalFormatting sqref="O119:Q119">
    <cfRule type="expression" dxfId="180" priority="308">
      <formula>S119="3"</formula>
    </cfRule>
  </conditionalFormatting>
  <conditionalFormatting sqref="O191">
    <cfRule type="expression" dxfId="179" priority="301">
      <formula>S191="3"</formula>
    </cfRule>
  </conditionalFormatting>
  <conditionalFormatting sqref="O191">
    <cfRule type="expression" dxfId="178" priority="300">
      <formula>S191="3"</formula>
    </cfRule>
  </conditionalFormatting>
  <conditionalFormatting sqref="O191">
    <cfRule type="expression" dxfId="177" priority="299">
      <formula>S191="3"</formula>
    </cfRule>
  </conditionalFormatting>
  <conditionalFormatting sqref="O191:Q191">
    <cfRule type="expression" dxfId="176" priority="298">
      <formula>S191="3"</formula>
    </cfRule>
  </conditionalFormatting>
  <conditionalFormatting sqref="O191:Q191">
    <cfRule type="expression" dxfId="175" priority="297">
      <formula>S191="3"</formula>
    </cfRule>
  </conditionalFormatting>
  <conditionalFormatting sqref="O191:Q191">
    <cfRule type="expression" dxfId="174" priority="296">
      <formula>S191="3"</formula>
    </cfRule>
  </conditionalFormatting>
  <conditionalFormatting sqref="F49">
    <cfRule type="expression" dxfId="173" priority="253" stopIfTrue="1">
      <formula>K49&lt;0</formula>
    </cfRule>
  </conditionalFormatting>
  <conditionalFormatting sqref="G49">
    <cfRule type="expression" dxfId="172" priority="252" stopIfTrue="1">
      <formula>K49&lt;0</formula>
    </cfRule>
  </conditionalFormatting>
  <conditionalFormatting sqref="H49">
    <cfRule type="expression" dxfId="171" priority="251" stopIfTrue="1">
      <formula>K49&lt;0</formula>
    </cfRule>
  </conditionalFormatting>
  <conditionalFormatting sqref="I49">
    <cfRule type="expression" dxfId="170" priority="250" stopIfTrue="1">
      <formula>K49&lt;0</formula>
    </cfRule>
  </conditionalFormatting>
  <conditionalFormatting sqref="M27:M28">
    <cfRule type="expression" dxfId="169" priority="246" stopIfTrue="1">
      <formula>K27&lt;0</formula>
    </cfRule>
  </conditionalFormatting>
  <conditionalFormatting sqref="E27:E28">
    <cfRule type="expression" dxfId="168" priority="243" stopIfTrue="1">
      <formula>N27="1"</formula>
    </cfRule>
    <cfRule type="expression" dxfId="167" priority="244" stopIfTrue="1">
      <formula>N27="2"</formula>
    </cfRule>
    <cfRule type="expression" dxfId="166" priority="245" stopIfTrue="1">
      <formula>K27&lt;0</formula>
    </cfRule>
  </conditionalFormatting>
  <conditionalFormatting sqref="F27:F28">
    <cfRule type="expression" dxfId="165" priority="242" stopIfTrue="1">
      <formula>K27&lt;0</formula>
    </cfRule>
  </conditionalFormatting>
  <conditionalFormatting sqref="G27:G28">
    <cfRule type="expression" dxfId="164" priority="241" stopIfTrue="1">
      <formula>K27&lt;0</formula>
    </cfRule>
  </conditionalFormatting>
  <conditionalFormatting sqref="H27:H28">
    <cfRule type="expression" dxfId="163" priority="240" stopIfTrue="1">
      <formula>K27&lt;0</formula>
    </cfRule>
  </conditionalFormatting>
  <conditionalFormatting sqref="I27:J28">
    <cfRule type="expression" dxfId="162" priority="239" stopIfTrue="1">
      <formula>K27&lt;0</formula>
    </cfRule>
  </conditionalFormatting>
  <conditionalFormatting sqref="K27:K28">
    <cfRule type="expression" dxfId="161" priority="236" stopIfTrue="1">
      <formula>P27="1"</formula>
    </cfRule>
    <cfRule type="expression" dxfId="160" priority="237" stopIfTrue="1">
      <formula>P27="3"</formula>
    </cfRule>
    <cfRule type="expression" dxfId="159" priority="238" stopIfTrue="1">
      <formula>K27&lt;0</formula>
    </cfRule>
  </conditionalFormatting>
  <conditionalFormatting sqref="L27:L28">
    <cfRule type="expression" dxfId="158" priority="235" stopIfTrue="1">
      <formula>K27&lt;0</formula>
    </cfRule>
  </conditionalFormatting>
  <conditionalFormatting sqref="E37">
    <cfRule type="expression" dxfId="157" priority="232" stopIfTrue="1">
      <formula>N37="1"</formula>
    </cfRule>
    <cfRule type="expression" dxfId="156" priority="233" stopIfTrue="1">
      <formula>N37="2"</formula>
    </cfRule>
    <cfRule type="expression" dxfId="155" priority="234" stopIfTrue="1">
      <formula>K37&lt;0</formula>
    </cfRule>
  </conditionalFormatting>
  <conditionalFormatting sqref="M30">
    <cfRule type="expression" dxfId="154" priority="231" stopIfTrue="1">
      <formula>K30&lt;0</formula>
    </cfRule>
  </conditionalFormatting>
  <conditionalFormatting sqref="F30">
    <cfRule type="expression" dxfId="153" priority="230" stopIfTrue="1">
      <formula>K30&lt;0</formula>
    </cfRule>
  </conditionalFormatting>
  <conditionalFormatting sqref="G30">
    <cfRule type="expression" dxfId="152" priority="229" stopIfTrue="1">
      <formula>K30&lt;0</formula>
    </cfRule>
  </conditionalFormatting>
  <conditionalFormatting sqref="H30">
    <cfRule type="expression" dxfId="151" priority="228" stopIfTrue="1">
      <formula>K30&lt;0</formula>
    </cfRule>
  </conditionalFormatting>
  <conditionalFormatting sqref="I30:J30">
    <cfRule type="expression" dxfId="150" priority="227" stopIfTrue="1">
      <formula>K30&lt;0</formula>
    </cfRule>
  </conditionalFormatting>
  <conditionalFormatting sqref="L30">
    <cfRule type="expression" dxfId="149" priority="223" stopIfTrue="1">
      <formula>K30&lt;0</formula>
    </cfRule>
  </conditionalFormatting>
  <conditionalFormatting sqref="E30">
    <cfRule type="expression" dxfId="148" priority="220" stopIfTrue="1">
      <formula>N30="1"</formula>
    </cfRule>
    <cfRule type="expression" dxfId="147" priority="221" stopIfTrue="1">
      <formula>N30="2"</formula>
    </cfRule>
    <cfRule type="expression" dxfId="146" priority="222" stopIfTrue="1">
      <formula>K30&lt;0</formula>
    </cfRule>
  </conditionalFormatting>
  <conditionalFormatting sqref="M35">
    <cfRule type="expression" dxfId="145" priority="219" stopIfTrue="1">
      <formula>K35&lt;0</formula>
    </cfRule>
  </conditionalFormatting>
  <conditionalFormatting sqref="F35">
    <cfRule type="expression" dxfId="144" priority="218" stopIfTrue="1">
      <formula>K35&lt;0</formula>
    </cfRule>
  </conditionalFormatting>
  <conditionalFormatting sqref="G35">
    <cfRule type="expression" dxfId="143" priority="217" stopIfTrue="1">
      <formula>K35&lt;0</formula>
    </cfRule>
  </conditionalFormatting>
  <conditionalFormatting sqref="H35">
    <cfRule type="expression" dxfId="142" priority="216" stopIfTrue="1">
      <formula>K35&lt;0</formula>
    </cfRule>
  </conditionalFormatting>
  <conditionalFormatting sqref="I35:J35">
    <cfRule type="expression" dxfId="141" priority="215" stopIfTrue="1">
      <formula>K35&lt;0</formula>
    </cfRule>
  </conditionalFormatting>
  <conditionalFormatting sqref="L35">
    <cfRule type="expression" dxfId="140" priority="211" stopIfTrue="1">
      <formula>K35&lt;0</formula>
    </cfRule>
  </conditionalFormatting>
  <conditionalFormatting sqref="E35">
    <cfRule type="expression" dxfId="139" priority="208" stopIfTrue="1">
      <formula>N35="1"</formula>
    </cfRule>
    <cfRule type="expression" dxfId="138" priority="209" stopIfTrue="1">
      <formula>N35="2"</formula>
    </cfRule>
    <cfRule type="expression" dxfId="137" priority="210" stopIfTrue="1">
      <formula>K35&lt;0</formula>
    </cfRule>
  </conditionalFormatting>
  <conditionalFormatting sqref="M36">
    <cfRule type="expression" dxfId="136" priority="207" stopIfTrue="1">
      <formula>K36&lt;0</formula>
    </cfRule>
  </conditionalFormatting>
  <conditionalFormatting sqref="F36">
    <cfRule type="expression" dxfId="135" priority="206" stopIfTrue="1">
      <formula>K36&lt;0</formula>
    </cfRule>
  </conditionalFormatting>
  <conditionalFormatting sqref="G36">
    <cfRule type="expression" dxfId="134" priority="205" stopIfTrue="1">
      <formula>K36&lt;0</formula>
    </cfRule>
  </conditionalFormatting>
  <conditionalFormatting sqref="H36">
    <cfRule type="expression" dxfId="133" priority="204" stopIfTrue="1">
      <formula>K36&lt;0</formula>
    </cfRule>
  </conditionalFormatting>
  <conditionalFormatting sqref="I36:J36">
    <cfRule type="expression" dxfId="132" priority="203" stopIfTrue="1">
      <formula>K36&lt;0</formula>
    </cfRule>
  </conditionalFormatting>
  <conditionalFormatting sqref="L36">
    <cfRule type="expression" dxfId="131" priority="199" stopIfTrue="1">
      <formula>K36&lt;0</formula>
    </cfRule>
  </conditionalFormatting>
  <conditionalFormatting sqref="E36">
    <cfRule type="expression" dxfId="130" priority="196" stopIfTrue="1">
      <formula>N36="1"</formula>
    </cfRule>
    <cfRule type="expression" dxfId="129" priority="197" stopIfTrue="1">
      <formula>N36="2"</formula>
    </cfRule>
    <cfRule type="expression" dxfId="128" priority="198" stopIfTrue="1">
      <formula>K36&lt;0</formula>
    </cfRule>
  </conditionalFormatting>
  <conditionalFormatting sqref="E41">
    <cfRule type="expression" dxfId="127" priority="167" stopIfTrue="1">
      <formula>N41="1"</formula>
    </cfRule>
    <cfRule type="expression" dxfId="126" priority="168" stopIfTrue="1">
      <formula>N41="2"</formula>
    </cfRule>
    <cfRule type="expression" dxfId="125" priority="169" stopIfTrue="1">
      <formula>K41&lt;0</formula>
    </cfRule>
  </conditionalFormatting>
  <conditionalFormatting sqref="F41">
    <cfRule type="expression" dxfId="124" priority="166" stopIfTrue="1">
      <formula>K41&lt;0</formula>
    </cfRule>
  </conditionalFormatting>
  <conditionalFormatting sqref="G41">
    <cfRule type="expression" dxfId="123" priority="165" stopIfTrue="1">
      <formula>K41&lt;0</formula>
    </cfRule>
  </conditionalFormatting>
  <conditionalFormatting sqref="H41">
    <cfRule type="expression" dxfId="122" priority="164" stopIfTrue="1">
      <formula>K41&lt;0</formula>
    </cfRule>
  </conditionalFormatting>
  <conditionalFormatting sqref="I41:J41">
    <cfRule type="expression" dxfId="121" priority="163" stopIfTrue="1">
      <formula>K41&lt;0</formula>
    </cfRule>
  </conditionalFormatting>
  <conditionalFormatting sqref="K41">
    <cfRule type="expression" dxfId="120" priority="160" stopIfTrue="1">
      <formula>P41="1"</formula>
    </cfRule>
    <cfRule type="expression" dxfId="119" priority="161" stopIfTrue="1">
      <formula>P41="3"</formula>
    </cfRule>
    <cfRule type="expression" dxfId="118" priority="162" stopIfTrue="1">
      <formula>K41&lt;0</formula>
    </cfRule>
  </conditionalFormatting>
  <conditionalFormatting sqref="F42">
    <cfRule type="expression" dxfId="117" priority="156" stopIfTrue="1">
      <formula>K42&lt;0</formula>
    </cfRule>
  </conditionalFormatting>
  <conditionalFormatting sqref="G42">
    <cfRule type="expression" dxfId="116" priority="155" stopIfTrue="1">
      <formula>K42&lt;0</formula>
    </cfRule>
  </conditionalFormatting>
  <conditionalFormatting sqref="H42">
    <cfRule type="expression" dxfId="115" priority="154" stopIfTrue="1">
      <formula>K42&lt;0</formula>
    </cfRule>
  </conditionalFormatting>
  <conditionalFormatting sqref="I42:J42">
    <cfRule type="expression" dxfId="114" priority="153" stopIfTrue="1">
      <formula>K42&lt;0</formula>
    </cfRule>
  </conditionalFormatting>
  <conditionalFormatting sqref="F43">
    <cfRule type="expression" dxfId="113" priority="136" stopIfTrue="1">
      <formula>K43&lt;0</formula>
    </cfRule>
  </conditionalFormatting>
  <conditionalFormatting sqref="G43">
    <cfRule type="expression" dxfId="112" priority="135" stopIfTrue="1">
      <formula>K43&lt;0</formula>
    </cfRule>
  </conditionalFormatting>
  <conditionalFormatting sqref="H43">
    <cfRule type="expression" dxfId="111" priority="134" stopIfTrue="1">
      <formula>K43&lt;0</formula>
    </cfRule>
  </conditionalFormatting>
  <conditionalFormatting sqref="I43:J43">
    <cfRule type="expression" dxfId="110" priority="133" stopIfTrue="1">
      <formula>K43&lt;0</formula>
    </cfRule>
  </conditionalFormatting>
  <conditionalFormatting sqref="E42">
    <cfRule type="expression" dxfId="109" priority="124" stopIfTrue="1">
      <formula>N42="1"</formula>
    </cfRule>
    <cfRule type="expression" dxfId="108" priority="125" stopIfTrue="1">
      <formula>N42="2"</formula>
    </cfRule>
    <cfRule type="expression" dxfId="107" priority="126" stopIfTrue="1">
      <formula>K42&lt;0</formula>
    </cfRule>
  </conditionalFormatting>
  <conditionalFormatting sqref="E43">
    <cfRule type="expression" dxfId="106" priority="121" stopIfTrue="1">
      <formula>N43="1"</formula>
    </cfRule>
    <cfRule type="expression" dxfId="105" priority="122" stopIfTrue="1">
      <formula>N43="2"</formula>
    </cfRule>
    <cfRule type="expression" dxfId="104" priority="123" stopIfTrue="1">
      <formula>K43&lt;0</formula>
    </cfRule>
  </conditionalFormatting>
  <conditionalFormatting sqref="K30">
    <cfRule type="expression" dxfId="103" priority="118" stopIfTrue="1">
      <formula>P30="1"</formula>
    </cfRule>
    <cfRule type="expression" dxfId="102" priority="119" stopIfTrue="1">
      <formula>P30="3"</formula>
    </cfRule>
    <cfRule type="expression" dxfId="101" priority="120" stopIfTrue="1">
      <formula>K30&lt;0</formula>
    </cfRule>
  </conditionalFormatting>
  <conditionalFormatting sqref="K42">
    <cfRule type="expression" dxfId="100" priority="112" stopIfTrue="1">
      <formula>P42="1"</formula>
    </cfRule>
    <cfRule type="expression" dxfId="99" priority="113" stopIfTrue="1">
      <formula>P42="3"</formula>
    </cfRule>
    <cfRule type="expression" dxfId="98" priority="114" stopIfTrue="1">
      <formula>K42&lt;0</formula>
    </cfRule>
  </conditionalFormatting>
  <conditionalFormatting sqref="K43">
    <cfRule type="expression" dxfId="97" priority="109" stopIfTrue="1">
      <formula>P43="1"</formula>
    </cfRule>
    <cfRule type="expression" dxfId="96" priority="110" stopIfTrue="1">
      <formula>P43="3"</formula>
    </cfRule>
    <cfRule type="expression" dxfId="95" priority="111" stopIfTrue="1">
      <formula>K43&lt;0</formula>
    </cfRule>
  </conditionalFormatting>
  <conditionalFormatting sqref="M29">
    <cfRule type="expression" dxfId="94" priority="108" stopIfTrue="1">
      <formula>K29&lt;0</formula>
    </cfRule>
  </conditionalFormatting>
  <conditionalFormatting sqref="F29">
    <cfRule type="expression" dxfId="93" priority="107" stopIfTrue="1">
      <formula>K29&lt;0</formula>
    </cfRule>
  </conditionalFormatting>
  <conditionalFormatting sqref="G29">
    <cfRule type="expression" dxfId="92" priority="106" stopIfTrue="1">
      <formula>K29&lt;0</formula>
    </cfRule>
  </conditionalFormatting>
  <conditionalFormatting sqref="H29">
    <cfRule type="expression" dxfId="91" priority="105" stopIfTrue="1">
      <formula>K29&lt;0</formula>
    </cfRule>
  </conditionalFormatting>
  <conditionalFormatting sqref="I29:J29">
    <cfRule type="expression" dxfId="90" priority="104" stopIfTrue="1">
      <formula>K29&lt;0</formula>
    </cfRule>
  </conditionalFormatting>
  <conditionalFormatting sqref="L29">
    <cfRule type="expression" dxfId="89" priority="103" stopIfTrue="1">
      <formula>K29&lt;0</formula>
    </cfRule>
  </conditionalFormatting>
  <conditionalFormatting sqref="E29">
    <cfRule type="expression" dxfId="88" priority="100" stopIfTrue="1">
      <formula>N29="1"</formula>
    </cfRule>
    <cfRule type="expression" dxfId="87" priority="101" stopIfTrue="1">
      <formula>N29="2"</formula>
    </cfRule>
    <cfRule type="expression" dxfId="86" priority="102" stopIfTrue="1">
      <formula>K29&lt;0</formula>
    </cfRule>
  </conditionalFormatting>
  <conditionalFormatting sqref="K29">
    <cfRule type="expression" dxfId="85" priority="97" stopIfTrue="1">
      <formula>P29="1"</formula>
    </cfRule>
    <cfRule type="expression" dxfId="84" priority="98" stopIfTrue="1">
      <formula>P29="3"</formula>
    </cfRule>
    <cfRule type="expression" dxfId="83" priority="99" stopIfTrue="1">
      <formula>K29&lt;0</formula>
    </cfRule>
  </conditionalFormatting>
  <conditionalFormatting sqref="K77">
    <cfRule type="expression" dxfId="82" priority="94" stopIfTrue="1">
      <formula>P77="1"</formula>
    </cfRule>
    <cfRule type="expression" dxfId="81" priority="95" stopIfTrue="1">
      <formula>P77="3"</formula>
    </cfRule>
    <cfRule type="expression" dxfId="80" priority="96" stopIfTrue="1">
      <formula>K77&lt;0</formula>
    </cfRule>
  </conditionalFormatting>
  <conditionalFormatting sqref="K81">
    <cfRule type="expression" dxfId="79" priority="91" stopIfTrue="1">
      <formula>P81="1"</formula>
    </cfRule>
    <cfRule type="expression" dxfId="78" priority="92" stopIfTrue="1">
      <formula>P81="3"</formula>
    </cfRule>
    <cfRule type="expression" dxfId="77" priority="93" stopIfTrue="1">
      <formula>K81&lt;0</formula>
    </cfRule>
  </conditionalFormatting>
  <conditionalFormatting sqref="K88">
    <cfRule type="expression" dxfId="76" priority="88" stopIfTrue="1">
      <formula>P88="1"</formula>
    </cfRule>
    <cfRule type="expression" dxfId="75" priority="89" stopIfTrue="1">
      <formula>P88="3"</formula>
    </cfRule>
    <cfRule type="expression" dxfId="74" priority="90" stopIfTrue="1">
      <formula>K88&lt;0</formula>
    </cfRule>
  </conditionalFormatting>
  <conditionalFormatting sqref="K94">
    <cfRule type="expression" dxfId="73" priority="85" stopIfTrue="1">
      <formula>P94="1"</formula>
    </cfRule>
    <cfRule type="expression" dxfId="72" priority="86" stopIfTrue="1">
      <formula>P94="3"</formula>
    </cfRule>
    <cfRule type="expression" dxfId="71" priority="87" stopIfTrue="1">
      <formula>K94&lt;0</formula>
    </cfRule>
  </conditionalFormatting>
  <conditionalFormatting sqref="K49">
    <cfRule type="expression" dxfId="70" priority="82" stopIfTrue="1">
      <formula>P49="1"</formula>
    </cfRule>
    <cfRule type="expression" dxfId="69" priority="83" stopIfTrue="1">
      <formula>P49="3"</formula>
    </cfRule>
    <cfRule type="expression" dxfId="68" priority="84" stopIfTrue="1">
      <formula>K49&lt;0</formula>
    </cfRule>
  </conditionalFormatting>
  <conditionalFormatting sqref="K56">
    <cfRule type="expression" dxfId="67" priority="79" stopIfTrue="1">
      <formula>P56="1"</formula>
    </cfRule>
    <cfRule type="expression" dxfId="66" priority="80" stopIfTrue="1">
      <formula>P56="3"</formula>
    </cfRule>
    <cfRule type="expression" dxfId="65" priority="81" stopIfTrue="1">
      <formula>K56&lt;0</formula>
    </cfRule>
  </conditionalFormatting>
  <conditionalFormatting sqref="F10">
    <cfRule type="expression" dxfId="64" priority="78" stopIfTrue="1">
      <formula>K10&lt;0</formula>
    </cfRule>
  </conditionalFormatting>
  <conditionalFormatting sqref="G10">
    <cfRule type="expression" dxfId="63" priority="77" stopIfTrue="1">
      <formula>K10&lt;0</formula>
    </cfRule>
  </conditionalFormatting>
  <conditionalFormatting sqref="H10">
    <cfRule type="expression" dxfId="62" priority="76" stopIfTrue="1">
      <formula>K10&lt;0</formula>
    </cfRule>
  </conditionalFormatting>
  <conditionalFormatting sqref="I10">
    <cfRule type="expression" dxfId="61" priority="75" stopIfTrue="1">
      <formula>K10&lt;0</formula>
    </cfRule>
  </conditionalFormatting>
  <conditionalFormatting sqref="E10">
    <cfRule type="expression" dxfId="60" priority="72" stopIfTrue="1">
      <formula>N10="1"</formula>
    </cfRule>
    <cfRule type="expression" dxfId="59" priority="73" stopIfTrue="1">
      <formula>N10="2"</formula>
    </cfRule>
    <cfRule type="expression" dxfId="58" priority="74" stopIfTrue="1">
      <formula>K10&lt;0</formula>
    </cfRule>
  </conditionalFormatting>
  <conditionalFormatting sqref="K10">
    <cfRule type="expression" dxfId="57" priority="69" stopIfTrue="1">
      <formula>P10="1"</formula>
    </cfRule>
    <cfRule type="expression" dxfId="56" priority="70" stopIfTrue="1">
      <formula>P10="3"</formula>
    </cfRule>
    <cfRule type="expression" dxfId="55" priority="71" stopIfTrue="1">
      <formula>K10&lt;0</formula>
    </cfRule>
  </conditionalFormatting>
  <conditionalFormatting sqref="F15">
    <cfRule type="expression" dxfId="54" priority="68" stopIfTrue="1">
      <formula>K15&lt;0</formula>
    </cfRule>
  </conditionalFormatting>
  <conditionalFormatting sqref="G15">
    <cfRule type="expression" dxfId="53" priority="67" stopIfTrue="1">
      <formula>K15&lt;0</formula>
    </cfRule>
  </conditionalFormatting>
  <conditionalFormatting sqref="H15">
    <cfRule type="expression" dxfId="52" priority="66" stopIfTrue="1">
      <formula>K15&lt;0</formula>
    </cfRule>
  </conditionalFormatting>
  <conditionalFormatting sqref="I15">
    <cfRule type="expression" dxfId="51" priority="65" stopIfTrue="1">
      <formula>K15&lt;0</formula>
    </cfRule>
  </conditionalFormatting>
  <conditionalFormatting sqref="E15">
    <cfRule type="expression" dxfId="50" priority="62" stopIfTrue="1">
      <formula>N15="1"</formula>
    </cfRule>
    <cfRule type="expression" dxfId="49" priority="63" stopIfTrue="1">
      <formula>N15="2"</formula>
    </cfRule>
    <cfRule type="expression" dxfId="48" priority="64" stopIfTrue="1">
      <formula>K15&lt;0</formula>
    </cfRule>
  </conditionalFormatting>
  <conditionalFormatting sqref="K15">
    <cfRule type="expression" dxfId="47" priority="59" stopIfTrue="1">
      <formula>P15="1"</formula>
    </cfRule>
    <cfRule type="expression" dxfId="46" priority="60" stopIfTrue="1">
      <formula>P15="3"</formula>
    </cfRule>
    <cfRule type="expression" dxfId="45" priority="61" stopIfTrue="1">
      <formula>K15&lt;0</formula>
    </cfRule>
  </conditionalFormatting>
  <conditionalFormatting sqref="E19">
    <cfRule type="expression" dxfId="44" priority="56" stopIfTrue="1">
      <formula>N19="1"</formula>
    </cfRule>
    <cfRule type="expression" dxfId="43" priority="57" stopIfTrue="1">
      <formula>N19="2"</formula>
    </cfRule>
    <cfRule type="expression" dxfId="42" priority="58" stopIfTrue="1">
      <formula>K19&lt;0</formula>
    </cfRule>
  </conditionalFormatting>
  <conditionalFormatting sqref="K19">
    <cfRule type="expression" dxfId="41" priority="47" stopIfTrue="1">
      <formula>P19="1"</formula>
    </cfRule>
    <cfRule type="expression" dxfId="40" priority="48" stopIfTrue="1">
      <formula>P19="3"</formula>
    </cfRule>
    <cfRule type="expression" dxfId="39" priority="49" stopIfTrue="1">
      <formula>K19&lt;0</formula>
    </cfRule>
  </conditionalFormatting>
  <conditionalFormatting sqref="K24">
    <cfRule type="expression" dxfId="38" priority="35" stopIfTrue="1">
      <formula>P24="1"</formula>
    </cfRule>
    <cfRule type="expression" dxfId="37" priority="36" stopIfTrue="1">
      <formula>P24="3"</formula>
    </cfRule>
    <cfRule type="expression" dxfId="36" priority="37" stopIfTrue="1">
      <formula>K24&lt;0</formula>
    </cfRule>
  </conditionalFormatting>
  <conditionalFormatting sqref="M19">
    <cfRule type="expression" dxfId="35" priority="55" stopIfTrue="1">
      <formula>K19&lt;0</formula>
    </cfRule>
  </conditionalFormatting>
  <conditionalFormatting sqref="F19">
    <cfRule type="expression" dxfId="34" priority="54" stopIfTrue="1">
      <formula>K19&lt;0</formula>
    </cfRule>
  </conditionalFormatting>
  <conditionalFormatting sqref="G19">
    <cfRule type="expression" dxfId="33" priority="53" stopIfTrue="1">
      <formula>K19&lt;0</formula>
    </cfRule>
  </conditionalFormatting>
  <conditionalFormatting sqref="H19">
    <cfRule type="expression" dxfId="32" priority="52" stopIfTrue="1">
      <formula>K19&lt;0</formula>
    </cfRule>
  </conditionalFormatting>
  <conditionalFormatting sqref="I19:J19">
    <cfRule type="expression" dxfId="31" priority="51" stopIfTrue="1">
      <formula>K19&lt;0</formula>
    </cfRule>
  </conditionalFormatting>
  <conditionalFormatting sqref="L19">
    <cfRule type="expression" dxfId="30" priority="50" stopIfTrue="1">
      <formula>K19&lt;0</formula>
    </cfRule>
  </conditionalFormatting>
  <conditionalFormatting sqref="K115">
    <cfRule type="expression" dxfId="29" priority="32" stopIfTrue="1">
      <formula>P115="1"</formula>
    </cfRule>
    <cfRule type="expression" dxfId="28" priority="33" stopIfTrue="1">
      <formula>P115="3"</formula>
    </cfRule>
    <cfRule type="expression" dxfId="27" priority="34" stopIfTrue="1">
      <formula>K115&lt;0</formula>
    </cfRule>
  </conditionalFormatting>
  <conditionalFormatting sqref="E24">
    <cfRule type="expression" dxfId="26" priority="44" stopIfTrue="1">
      <formula>N24="1"</formula>
    </cfRule>
    <cfRule type="expression" dxfId="25" priority="45" stopIfTrue="1">
      <formula>N24="2"</formula>
    </cfRule>
    <cfRule type="expression" dxfId="24" priority="46" stopIfTrue="1">
      <formula>K24&lt;0</formula>
    </cfRule>
  </conditionalFormatting>
  <conditionalFormatting sqref="K48">
    <cfRule type="expression" dxfId="23" priority="10" stopIfTrue="1">
      <formula>P48="1"</formula>
    </cfRule>
    <cfRule type="expression" dxfId="22" priority="11" stopIfTrue="1">
      <formula>P48="3"</formula>
    </cfRule>
    <cfRule type="expression" dxfId="21" priority="12" stopIfTrue="1">
      <formula>K48&lt;0</formula>
    </cfRule>
  </conditionalFormatting>
  <conditionalFormatting sqref="M24">
    <cfRule type="expression" dxfId="20" priority="43" stopIfTrue="1">
      <formula>K24&lt;0</formula>
    </cfRule>
  </conditionalFormatting>
  <conditionalFormatting sqref="F24">
    <cfRule type="expression" dxfId="19" priority="42" stopIfTrue="1">
      <formula>K24&lt;0</formula>
    </cfRule>
  </conditionalFormatting>
  <conditionalFormatting sqref="G24">
    <cfRule type="expression" dxfId="18" priority="41" stopIfTrue="1">
      <formula>K24&lt;0</formula>
    </cfRule>
  </conditionalFormatting>
  <conditionalFormatting sqref="H24">
    <cfRule type="expression" dxfId="17" priority="40" stopIfTrue="1">
      <formula>K24&lt;0</formula>
    </cfRule>
  </conditionalFormatting>
  <conditionalFormatting sqref="I24:J24">
    <cfRule type="expression" dxfId="16" priority="39" stopIfTrue="1">
      <formula>K24&lt;0</formula>
    </cfRule>
  </conditionalFormatting>
  <conditionalFormatting sqref="L24">
    <cfRule type="expression" dxfId="15" priority="38" stopIfTrue="1">
      <formula>K24&lt;0</formula>
    </cfRule>
  </conditionalFormatting>
  <conditionalFormatting sqref="K110">
    <cfRule type="expression" dxfId="14" priority="26" stopIfTrue="1">
      <formula>P110="1"</formula>
    </cfRule>
    <cfRule type="expression" dxfId="13" priority="27" stopIfTrue="1">
      <formula>P110="3"</formula>
    </cfRule>
    <cfRule type="expression" dxfId="12" priority="28" stopIfTrue="1">
      <formula>K110&lt;0</formula>
    </cfRule>
  </conditionalFormatting>
  <conditionalFormatting sqref="E47">
    <cfRule type="expression" dxfId="11" priority="13" stopIfTrue="1">
      <formula>N47="1"</formula>
    </cfRule>
    <cfRule type="expression" dxfId="10" priority="14" stopIfTrue="1">
      <formula>N47="2"</formula>
    </cfRule>
    <cfRule type="expression" dxfId="9" priority="15" stopIfTrue="1">
      <formula>K47&lt;0</formula>
    </cfRule>
  </conditionalFormatting>
  <conditionalFormatting sqref="E58">
    <cfRule type="expression" dxfId="8" priority="7" stopIfTrue="1">
      <formula>N58="1"</formula>
    </cfRule>
    <cfRule type="expression" dxfId="7" priority="8" stopIfTrue="1">
      <formula>N58="2"</formula>
    </cfRule>
    <cfRule type="expression" dxfId="6" priority="9" stopIfTrue="1">
      <formula>K58&lt;0</formula>
    </cfRule>
  </conditionalFormatting>
  <conditionalFormatting sqref="E56">
    <cfRule type="expression" dxfId="5" priority="4" stopIfTrue="1">
      <formula>N56="1"</formula>
    </cfRule>
    <cfRule type="expression" dxfId="4" priority="5" stopIfTrue="1">
      <formula>N56="2"</formula>
    </cfRule>
    <cfRule type="expression" dxfId="3" priority="6" stopIfTrue="1">
      <formula>K56&lt;0</formula>
    </cfRule>
  </conditionalFormatting>
  <conditionalFormatting sqref="E57">
    <cfRule type="expression" dxfId="2" priority="1" stopIfTrue="1">
      <formula>N57="1"</formula>
    </cfRule>
    <cfRule type="expression" dxfId="1" priority="2" stopIfTrue="1">
      <formula>N57="2"</formula>
    </cfRule>
    <cfRule type="expression" dxfId="0" priority="3" stopIfTrue="1">
      <formula>K57&lt;0</formula>
    </cfRule>
  </conditionalFormatting>
  <pageMargins left="0.78740157480314965" right="0" top="0.78740157480314965" bottom="0.78740157480314965" header="0.51181102362204722" footer="0.59055118110236227"/>
  <pageSetup paperSize="9" scale="79" fitToHeight="0" orientation="landscape" r:id="rId1"/>
  <headerFooter alignWithMargins="0">
    <oddHeader>&amp;LSO.GE.M.I. - RILANCIO E RIQUALIFICAZIONE MERCATI GENERALI DI MILANO&amp;RLOTTO 1.03 - PIATTAFORMA AMBULANTI CARNE 
PERIZIA DI VARIANTE CABINA MT/BT</oddHeader>
    <oddFooter>&amp;L&amp;D&amp;R&amp;P/&amp;N</oddFooter>
  </headerFooter>
  <rowBreaks count="2" manualBreakCount="2">
    <brk id="91" max="16383" man="1"/>
    <brk id="192" max="16383" man="1"/>
  </rowBreaks>
  <ignoredErrors>
    <ignoredError sqref="P5" 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"/>
  <sheetViews>
    <sheetView workbookViewId="0">
      <selection activeCell="D5" sqref="D5"/>
    </sheetView>
  </sheetViews>
  <sheetFormatPr defaultRowHeight="10.5" x14ac:dyDescent="0.15"/>
  <sheetData>
    <row r="1" spans="1:2" x14ac:dyDescent="0.15">
      <c r="A1">
        <v>1.2</v>
      </c>
      <c r="B1">
        <f>A1*(80/10.2)</f>
        <v>9.4117647058823533</v>
      </c>
    </row>
    <row r="2" spans="1:2" x14ac:dyDescent="0.15">
      <c r="A2">
        <v>1.7</v>
      </c>
      <c r="B2">
        <f>A2*7.8431</f>
        <v>13.333269999999999</v>
      </c>
    </row>
    <row r="3" spans="1:2" x14ac:dyDescent="0.15">
      <c r="A3">
        <v>1</v>
      </c>
      <c r="B3">
        <f>A3*7.8431</f>
        <v>7.8430999999999997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33203125" defaultRowHeight="10.5" customHeight="1" x14ac:dyDescent="0.15"/>
  <sheetData>
    <row r="1" spans="1:3" ht="10.5" customHeight="1" x14ac:dyDescent="0.15">
      <c r="A1" t="s">
        <v>3</v>
      </c>
      <c r="B1">
        <v>4</v>
      </c>
      <c r="C1">
        <v>0</v>
      </c>
    </row>
    <row r="2" spans="1:3" ht="10.5" customHeight="1" x14ac:dyDescent="0.15">
      <c r="A2" t="s">
        <v>2</v>
      </c>
    </row>
    <row r="3" spans="1:3" ht="10.5" customHeight="1" x14ac:dyDescent="0.15">
      <c r="A3" t="s">
        <v>1</v>
      </c>
    </row>
    <row r="4" spans="1:3" ht="10.5" customHeight="1" x14ac:dyDescent="0.15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Misurazioni</vt:lpstr>
      <vt:lpstr>Foglio1</vt:lpstr>
      <vt:lpstr>Misurazioni!Area_stampa</vt:lpstr>
      <vt:lpstr>Misurazioni!Titoli_stampa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enniopozzo</cp:lastModifiedBy>
  <cp:lastPrinted>2014-01-21T17:36:18Z</cp:lastPrinted>
  <dcterms:created xsi:type="dcterms:W3CDTF">2005-07-14T10:38:54Z</dcterms:created>
  <dcterms:modified xsi:type="dcterms:W3CDTF">2014-02-24T13:00:24Z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