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poloni\Documents\COMMESSE\P969_Sogemi\lotto_103_piattaforma_a\conto_finale_103\lavoro\"/>
    </mc:Choice>
  </mc:AlternateContent>
  <bookViews>
    <workbookView xWindow="276" yWindow="336" windowWidth="15432" windowHeight="8448" tabRatio="304"/>
  </bookViews>
  <sheets>
    <sheet name="Impianto idrico sanitario" sheetId="1" r:id="rId1"/>
    <sheet name="Dati" sheetId="2" state="veryHidden" r:id="rId2"/>
  </sheets>
  <definedNames>
    <definedName name="_xlnm._FilterDatabase" localSheetId="0" hidden="1">'Impianto idrico sanitario'!$B$3:$R$3</definedName>
    <definedName name="_xlnm.Print_Area" localSheetId="0">'Impianto idrico sanitario'!$B$1:$R$296</definedName>
    <definedName name="_xlnm.Print_Titles" localSheetId="0">'Impianto idrico sanitario'!$2:$3</definedName>
  </definedNames>
  <calcPr calcId="152511"/>
</workbook>
</file>

<file path=xl/calcChain.xml><?xml version="1.0" encoding="utf-8"?>
<calcChain xmlns="http://schemas.openxmlformats.org/spreadsheetml/2006/main">
  <c r="O229" i="1" l="1"/>
  <c r="O296" i="1" s="1"/>
  <c r="R294" i="1"/>
  <c r="O294" i="1"/>
  <c r="R296" i="1"/>
  <c r="K91" i="1"/>
  <c r="K84" i="1"/>
  <c r="K38" i="1" l="1"/>
  <c r="N122" i="1"/>
  <c r="Q226" i="1"/>
  <c r="Q219" i="1"/>
  <c r="Q212" i="1"/>
  <c r="Q205" i="1"/>
  <c r="Q198" i="1"/>
  <c r="Q191" i="1"/>
  <c r="Q184" i="1"/>
  <c r="Q177" i="1"/>
  <c r="Q170" i="1"/>
  <c r="Q163" i="1"/>
  <c r="Q156" i="1"/>
  <c r="Q149" i="1"/>
  <c r="Q142" i="1"/>
  <c r="Q135" i="1"/>
  <c r="Q128" i="1"/>
  <c r="Q121" i="1"/>
  <c r="Q114" i="1"/>
  <c r="Q107" i="1"/>
  <c r="Q100" i="1"/>
  <c r="Q79" i="1"/>
  <c r="Q72" i="1"/>
  <c r="Q65" i="1"/>
  <c r="Q58" i="1"/>
  <c r="Q51" i="1"/>
  <c r="Q44" i="1"/>
  <c r="Q37" i="1"/>
  <c r="Q30" i="1"/>
  <c r="Q23" i="1"/>
  <c r="Q16" i="1"/>
  <c r="Q9" i="1"/>
  <c r="P10" i="1"/>
  <c r="Q10" i="1" s="1"/>
  <c r="M10" i="1"/>
  <c r="N10" i="1" s="1"/>
  <c r="P17" i="1"/>
  <c r="Q17" i="1" s="1"/>
  <c r="M17" i="1"/>
  <c r="N17" i="1" s="1"/>
  <c r="P24" i="1"/>
  <c r="Q24" i="1" s="1"/>
  <c r="M24" i="1"/>
  <c r="N24" i="1" s="1"/>
  <c r="P31" i="1"/>
  <c r="Q31" i="1" s="1"/>
  <c r="M31" i="1"/>
  <c r="N31" i="1" s="1"/>
  <c r="P38" i="1"/>
  <c r="M38" i="1"/>
  <c r="P45" i="1"/>
  <c r="Q45" i="1" s="1"/>
  <c r="M45" i="1"/>
  <c r="N45" i="1" s="1"/>
  <c r="P52" i="1"/>
  <c r="Q52" i="1" s="1"/>
  <c r="M52" i="1"/>
  <c r="N52" i="1" s="1"/>
  <c r="P59" i="1"/>
  <c r="Q59" i="1" s="1"/>
  <c r="M59" i="1"/>
  <c r="N59" i="1" s="1"/>
  <c r="Q66" i="1"/>
  <c r="P66" i="1"/>
  <c r="M66" i="1"/>
  <c r="N66" i="1" s="1"/>
  <c r="P73" i="1"/>
  <c r="Q73" i="1" s="1"/>
  <c r="M73" i="1"/>
  <c r="N73" i="1" s="1"/>
  <c r="Q80" i="1"/>
  <c r="P80" i="1"/>
  <c r="N80" i="1"/>
  <c r="M80" i="1"/>
  <c r="P87" i="1"/>
  <c r="Q87" i="1" s="1"/>
  <c r="M87" i="1"/>
  <c r="N87" i="1" s="1"/>
  <c r="P94" i="1"/>
  <c r="Q94" i="1" s="1"/>
  <c r="M94" i="1"/>
  <c r="N94" i="1" s="1"/>
  <c r="P101" i="1"/>
  <c r="Q101" i="1" s="1"/>
  <c r="M101" i="1"/>
  <c r="N101" i="1" s="1"/>
  <c r="P108" i="1"/>
  <c r="Q108" i="1" s="1"/>
  <c r="M108" i="1"/>
  <c r="N108" i="1" s="1"/>
  <c r="P115" i="1"/>
  <c r="Q115" i="1" s="1"/>
  <c r="M115" i="1"/>
  <c r="N115" i="1" s="1"/>
  <c r="P121" i="1"/>
  <c r="M121" i="1"/>
  <c r="N121" i="1" s="1"/>
  <c r="Q129" i="1"/>
  <c r="P129" i="1"/>
  <c r="M129" i="1"/>
  <c r="N129" i="1" s="1"/>
  <c r="Q136" i="1"/>
  <c r="P136" i="1"/>
  <c r="M136" i="1"/>
  <c r="N136" i="1" s="1"/>
  <c r="P143" i="1"/>
  <c r="Q143" i="1" s="1"/>
  <c r="M143" i="1"/>
  <c r="N143" i="1" s="1"/>
  <c r="P150" i="1"/>
  <c r="Q150" i="1" s="1"/>
  <c r="M150" i="1"/>
  <c r="N150" i="1" s="1"/>
  <c r="P157" i="1"/>
  <c r="Q157" i="1" s="1"/>
  <c r="M157" i="1"/>
  <c r="N157" i="1" s="1"/>
  <c r="P164" i="1"/>
  <c r="Q164" i="1" s="1"/>
  <c r="M164" i="1"/>
  <c r="N164" i="1" s="1"/>
  <c r="P171" i="1"/>
  <c r="Q171" i="1" s="1"/>
  <c r="M171" i="1"/>
  <c r="N171" i="1" s="1"/>
  <c r="P178" i="1"/>
  <c r="Q178" i="1" s="1"/>
  <c r="M178" i="1"/>
  <c r="N178" i="1" s="1"/>
  <c r="P185" i="1"/>
  <c r="Q185" i="1" s="1"/>
  <c r="M185" i="1"/>
  <c r="N185" i="1" s="1"/>
  <c r="P192" i="1"/>
  <c r="Q192" i="1" s="1"/>
  <c r="M192" i="1"/>
  <c r="N192" i="1" s="1"/>
  <c r="P199" i="1"/>
  <c r="Q199" i="1" s="1"/>
  <c r="M199" i="1"/>
  <c r="N199" i="1" s="1"/>
  <c r="Q200" i="1"/>
  <c r="P206" i="1"/>
  <c r="Q206" i="1" s="1"/>
  <c r="M206" i="1"/>
  <c r="N206" i="1" s="1"/>
  <c r="P213" i="1"/>
  <c r="Q213" i="1" s="1"/>
  <c r="M213" i="1"/>
  <c r="N213" i="1" s="1"/>
  <c r="Q214" i="1"/>
  <c r="P220" i="1"/>
  <c r="Q220" i="1" s="1"/>
  <c r="M220" i="1"/>
  <c r="N220" i="1" s="1"/>
  <c r="Q227" i="1"/>
  <c r="P227" i="1"/>
  <c r="M227" i="1"/>
  <c r="N227" i="1" s="1"/>
  <c r="N38" i="1" l="1"/>
  <c r="Q38" i="1"/>
  <c r="E294" i="1"/>
  <c r="Q293" i="1"/>
  <c r="P292" i="1"/>
  <c r="Q292" i="1" s="1"/>
  <c r="M292" i="1"/>
  <c r="N292" i="1" s="1"/>
  <c r="Q290" i="1"/>
  <c r="K289" i="1"/>
  <c r="K291" i="1" s="1"/>
  <c r="Q288" i="1"/>
  <c r="Q287" i="1"/>
  <c r="Q286" i="1"/>
  <c r="P285" i="1"/>
  <c r="Q285" i="1" s="1"/>
  <c r="M285" i="1"/>
  <c r="N285" i="1" s="1"/>
  <c r="K284" i="1"/>
  <c r="N284" i="1" s="1"/>
  <c r="Q283" i="1"/>
  <c r="Q282" i="1"/>
  <c r="K282" i="1"/>
  <c r="Q281" i="1"/>
  <c r="Q280" i="1"/>
  <c r="Q279" i="1"/>
  <c r="P278" i="1"/>
  <c r="Q278" i="1" s="1"/>
  <c r="M278" i="1"/>
  <c r="N278" i="1" s="1"/>
  <c r="K277" i="1"/>
  <c r="Q277" i="1" s="1"/>
  <c r="Q276" i="1"/>
  <c r="K275" i="1"/>
  <c r="Q275" i="1" s="1"/>
  <c r="Q274" i="1"/>
  <c r="Q273" i="1"/>
  <c r="Q272" i="1"/>
  <c r="P271" i="1"/>
  <c r="Q271" i="1" s="1"/>
  <c r="M271" i="1"/>
  <c r="N271" i="1" s="1"/>
  <c r="K270" i="1"/>
  <c r="N270" i="1" s="1"/>
  <c r="Q269" i="1"/>
  <c r="K268" i="1"/>
  <c r="Q268" i="1" s="1"/>
  <c r="Q267" i="1"/>
  <c r="Q266" i="1"/>
  <c r="Q265" i="1"/>
  <c r="Q264" i="1"/>
  <c r="Q263" i="1"/>
  <c r="P262" i="1"/>
  <c r="Q262" i="1" s="1"/>
  <c r="M262" i="1"/>
  <c r="N262" i="1" s="1"/>
  <c r="Q260" i="1"/>
  <c r="K259" i="1"/>
  <c r="Q259" i="1" s="1"/>
  <c r="Q258" i="1"/>
  <c r="Q257" i="1"/>
  <c r="Q256" i="1"/>
  <c r="P255" i="1"/>
  <c r="Q255" i="1" s="1"/>
  <c r="M255" i="1"/>
  <c r="N255" i="1" s="1"/>
  <c r="Q253" i="1"/>
  <c r="K252" i="1"/>
  <c r="Q252" i="1" s="1"/>
  <c r="K251" i="1"/>
  <c r="Q251" i="1" s="1"/>
  <c r="Q250" i="1"/>
  <c r="Q249" i="1"/>
  <c r="Q248" i="1"/>
  <c r="P247" i="1"/>
  <c r="Q247" i="1" s="1"/>
  <c r="M247" i="1"/>
  <c r="N247" i="1" s="1"/>
  <c r="Q245" i="1"/>
  <c r="K244" i="1"/>
  <c r="Q244" i="1" s="1"/>
  <c r="K243" i="1"/>
  <c r="K246" i="1" s="1"/>
  <c r="Q242" i="1"/>
  <c r="Q241" i="1"/>
  <c r="P239" i="1"/>
  <c r="Q239" i="1" s="1"/>
  <c r="M239" i="1"/>
  <c r="N239" i="1" s="1"/>
  <c r="Q237" i="1"/>
  <c r="K236" i="1"/>
  <c r="Q236" i="1" s="1"/>
  <c r="K235" i="1"/>
  <c r="K238" i="1" s="1"/>
  <c r="Q234" i="1"/>
  <c r="Q233" i="1"/>
  <c r="Q231" i="1"/>
  <c r="K254" i="1" l="1"/>
  <c r="Q254" i="1" s="1"/>
  <c r="K261" i="1"/>
  <c r="Q261" i="1" s="1"/>
  <c r="Q284" i="1"/>
  <c r="Q238" i="1"/>
  <c r="N238" i="1"/>
  <c r="Q246" i="1"/>
  <c r="N246" i="1"/>
  <c r="Q291" i="1"/>
  <c r="N291" i="1"/>
  <c r="Q270" i="1"/>
  <c r="N277" i="1"/>
  <c r="Q243" i="1"/>
  <c r="N254" i="1"/>
  <c r="Q289" i="1"/>
  <c r="N261" i="1"/>
  <c r="Q235" i="1"/>
  <c r="E229" i="1"/>
  <c r="Q228" i="1"/>
  <c r="Q225" i="1"/>
  <c r="K224" i="1"/>
  <c r="Q224" i="1" s="1"/>
  <c r="Q223" i="1"/>
  <c r="Q222" i="1"/>
  <c r="Q221" i="1"/>
  <c r="Q218" i="1"/>
  <c r="K217" i="1"/>
  <c r="Q216" i="1"/>
  <c r="Q215" i="1"/>
  <c r="Q211" i="1"/>
  <c r="K210" i="1"/>
  <c r="K212" i="1" s="1"/>
  <c r="Q209" i="1"/>
  <c r="Q208" i="1"/>
  <c r="Q207" i="1"/>
  <c r="Q204" i="1"/>
  <c r="K203" i="1"/>
  <c r="Q202" i="1"/>
  <c r="Q201" i="1"/>
  <c r="Q197" i="1"/>
  <c r="K196" i="1"/>
  <c r="K198" i="1" s="1"/>
  <c r="N198" i="1" s="1"/>
  <c r="Q195" i="1"/>
  <c r="Q194" i="1"/>
  <c r="Q193" i="1"/>
  <c r="Q190" i="1"/>
  <c r="K189" i="1"/>
  <c r="Q188" i="1"/>
  <c r="Q187" i="1"/>
  <c r="Q186" i="1"/>
  <c r="Q183" i="1"/>
  <c r="K182" i="1"/>
  <c r="Q182" i="1" s="1"/>
  <c r="Q181" i="1"/>
  <c r="Q180" i="1"/>
  <c r="Q179" i="1"/>
  <c r="Q176" i="1"/>
  <c r="K175" i="1"/>
  <c r="Q174" i="1"/>
  <c r="Q173" i="1"/>
  <c r="Q172" i="1"/>
  <c r="Q169" i="1"/>
  <c r="K168" i="1"/>
  <c r="Q168" i="1" s="1"/>
  <c r="Q167" i="1"/>
  <c r="Q166" i="1"/>
  <c r="Q165" i="1"/>
  <c r="Q162" i="1"/>
  <c r="K161" i="1"/>
  <c r="Q160" i="1"/>
  <c r="Q159" i="1"/>
  <c r="Q158" i="1"/>
  <c r="Q155" i="1"/>
  <c r="K154" i="1"/>
  <c r="K156" i="1" s="1"/>
  <c r="Q153" i="1"/>
  <c r="Q152" i="1"/>
  <c r="Q151" i="1"/>
  <c r="Q148" i="1"/>
  <c r="K147" i="1"/>
  <c r="Q146" i="1"/>
  <c r="Q145" i="1"/>
  <c r="Q144" i="1"/>
  <c r="Q141" i="1"/>
  <c r="K140" i="1"/>
  <c r="K142" i="1" s="1"/>
  <c r="N142" i="1" s="1"/>
  <c r="Q139" i="1"/>
  <c r="Q138" i="1"/>
  <c r="Q137" i="1"/>
  <c r="Q134" i="1"/>
  <c r="K133" i="1"/>
  <c r="Q132" i="1"/>
  <c r="Q131" i="1"/>
  <c r="Q130" i="1"/>
  <c r="Q127" i="1"/>
  <c r="K126" i="1"/>
  <c r="Q126" i="1" s="1"/>
  <c r="Q125" i="1"/>
  <c r="Q124" i="1"/>
  <c r="Q123" i="1"/>
  <c r="Q120" i="1"/>
  <c r="K119" i="1"/>
  <c r="Q118" i="1"/>
  <c r="Q117" i="1"/>
  <c r="Q116" i="1"/>
  <c r="Q113" i="1"/>
  <c r="K112" i="1"/>
  <c r="Q112" i="1" s="1"/>
  <c r="Q111" i="1"/>
  <c r="Q110" i="1"/>
  <c r="Q109" i="1"/>
  <c r="Q106" i="1"/>
  <c r="K105" i="1"/>
  <c r="Q104" i="1"/>
  <c r="Q103" i="1"/>
  <c r="Q102" i="1"/>
  <c r="Q99" i="1"/>
  <c r="K98" i="1"/>
  <c r="K100" i="1" s="1"/>
  <c r="Q97" i="1"/>
  <c r="Q96" i="1"/>
  <c r="Q95" i="1"/>
  <c r="K93" i="1"/>
  <c r="Q93" i="1" s="1"/>
  <c r="Q92" i="1"/>
  <c r="Q91" i="1"/>
  <c r="Q90" i="1"/>
  <c r="Q89" i="1"/>
  <c r="K86" i="1"/>
  <c r="Q85" i="1"/>
  <c r="Q84" i="1"/>
  <c r="Q83" i="1"/>
  <c r="Q82" i="1"/>
  <c r="Q78" i="1"/>
  <c r="K77" i="1"/>
  <c r="Q76" i="1"/>
  <c r="Q75" i="1"/>
  <c r="Q74" i="1"/>
  <c r="Q71" i="1"/>
  <c r="K70" i="1"/>
  <c r="K72" i="1" s="1"/>
  <c r="N72" i="1" s="1"/>
  <c r="Q69" i="1"/>
  <c r="Q68" i="1"/>
  <c r="Q67" i="1"/>
  <c r="Q64" i="1"/>
  <c r="K63" i="1"/>
  <c r="Q62" i="1"/>
  <c r="Q61" i="1"/>
  <c r="Q60" i="1"/>
  <c r="Q57" i="1"/>
  <c r="K56" i="1"/>
  <c r="Q56" i="1" s="1"/>
  <c r="Q55" i="1"/>
  <c r="Q54" i="1"/>
  <c r="Q53" i="1"/>
  <c r="Q50" i="1"/>
  <c r="K49" i="1"/>
  <c r="Q48" i="1"/>
  <c r="Q47" i="1"/>
  <c r="Q46" i="1"/>
  <c r="Q43" i="1"/>
  <c r="K42" i="1"/>
  <c r="Q42" i="1" s="1"/>
  <c r="Q41" i="1"/>
  <c r="Q40" i="1"/>
  <c r="Q39" i="1"/>
  <c r="Q36" i="1"/>
  <c r="K35" i="1"/>
  <c r="Q34" i="1"/>
  <c r="Q33" i="1"/>
  <c r="Q32" i="1"/>
  <c r="Q29" i="1"/>
  <c r="K28" i="1"/>
  <c r="K30" i="1" s="1"/>
  <c r="Q27" i="1"/>
  <c r="Q26" i="1"/>
  <c r="Q25" i="1"/>
  <c r="Q22" i="1"/>
  <c r="K21" i="1"/>
  <c r="Q20" i="1"/>
  <c r="Q19" i="1"/>
  <c r="Q18" i="1"/>
  <c r="Q15" i="1"/>
  <c r="K14" i="1"/>
  <c r="K16" i="1" s="1"/>
  <c r="N16" i="1" s="1"/>
  <c r="Q13" i="1"/>
  <c r="Q12" i="1"/>
  <c r="Q11" i="1"/>
  <c r="Q8" i="1"/>
  <c r="K7" i="1"/>
  <c r="Q6" i="1"/>
  <c r="Q5" i="1"/>
  <c r="Q4" i="1"/>
  <c r="N86" i="1" l="1"/>
  <c r="Q86" i="1"/>
  <c r="R229" i="1" s="1"/>
  <c r="N93" i="1"/>
  <c r="Q14" i="1"/>
  <c r="K44" i="1"/>
  <c r="N44" i="1" s="1"/>
  <c r="Q70" i="1"/>
  <c r="K114" i="1"/>
  <c r="N114" i="1" s="1"/>
  <c r="Q140" i="1"/>
  <c r="K170" i="1"/>
  <c r="N170" i="1" s="1"/>
  <c r="Q196" i="1"/>
  <c r="K226" i="1"/>
  <c r="N226" i="1" s="1"/>
  <c r="N30" i="1"/>
  <c r="N100" i="1"/>
  <c r="N156" i="1"/>
  <c r="N212" i="1"/>
  <c r="Q28" i="1"/>
  <c r="K58" i="1"/>
  <c r="Q98" i="1"/>
  <c r="K128" i="1"/>
  <c r="Q154" i="1"/>
  <c r="K184" i="1"/>
  <c r="Q210" i="1"/>
  <c r="K9" i="1"/>
  <c r="Q7" i="1"/>
  <c r="K37" i="1"/>
  <c r="Q35" i="1"/>
  <c r="K65" i="1"/>
  <c r="Q63" i="1"/>
  <c r="Q105" i="1"/>
  <c r="K107" i="1"/>
  <c r="Q133" i="1"/>
  <c r="K135" i="1"/>
  <c r="Q161" i="1"/>
  <c r="K163" i="1"/>
  <c r="Q189" i="1"/>
  <c r="K191" i="1"/>
  <c r="Q217" i="1"/>
  <c r="K219" i="1"/>
  <c r="Q21" i="1"/>
  <c r="K23" i="1"/>
  <c r="Q49" i="1"/>
  <c r="K51" i="1"/>
  <c r="Q77" i="1"/>
  <c r="K79" i="1"/>
  <c r="K122" i="1"/>
  <c r="Q119" i="1"/>
  <c r="K149" i="1"/>
  <c r="Q147" i="1"/>
  <c r="K177" i="1"/>
  <c r="Q175" i="1"/>
  <c r="K205" i="1"/>
  <c r="Q203" i="1"/>
  <c r="N58" i="1" l="1"/>
  <c r="N128" i="1"/>
  <c r="N184" i="1"/>
  <c r="N79" i="1"/>
  <c r="N23" i="1"/>
  <c r="N65" i="1"/>
  <c r="N9" i="1"/>
  <c r="N205" i="1"/>
  <c r="N149" i="1"/>
  <c r="N219" i="1"/>
  <c r="N163" i="1"/>
  <c r="N107" i="1"/>
  <c r="N51" i="1"/>
  <c r="N37" i="1"/>
  <c r="N177" i="1"/>
  <c r="Q122" i="1"/>
  <c r="N191" i="1"/>
  <c r="N135" i="1"/>
</calcChain>
</file>

<file path=xl/connections.xml><?xml version="1.0" encoding="utf-8"?>
<connections xmlns="http://schemas.openxmlformats.org/spreadsheetml/2006/main">
  <connection id="1" name="Misurazioni" type="4" refreshedVersion="0" background="1">
    <webPr xml="1" sourceData="1" url="C:\Misurazioni.XML" htmlTables="1" htmlFormat="all"/>
  </connection>
</connections>
</file>

<file path=xl/sharedStrings.xml><?xml version="1.0" encoding="utf-8"?>
<sst xmlns="http://schemas.openxmlformats.org/spreadsheetml/2006/main" count="388" uniqueCount="154">
  <si>
    <t>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</si>
  <si>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</si>
  <si>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</si>
  <si>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</si>
  <si>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Nr.</t>
  </si>
  <si>
    <t>D I M E N SI O N I</t>
  </si>
  <si>
    <t>Quantità</t>
  </si>
  <si>
    <t xml:space="preserve"> </t>
  </si>
  <si>
    <t xml:space="preserve">  </t>
  </si>
  <si>
    <t xml:space="preserve">   </t>
  </si>
  <si>
    <t>par. ug.</t>
  </si>
  <si>
    <t>lung.</t>
  </si>
  <si>
    <t>larg.</t>
  </si>
  <si>
    <t>H/Peso</t>
  </si>
  <si>
    <t xml:space="preserve">    </t>
  </si>
  <si>
    <t>T O T A L E  euro</t>
  </si>
  <si>
    <t>M I S U R A Z I O N I:</t>
  </si>
  <si>
    <t/>
  </si>
  <si>
    <t>SOMMANO m</t>
  </si>
  <si>
    <t>SOMMANO cad</t>
  </si>
  <si>
    <t>1C.12.610.0120.a</t>
  </si>
  <si>
    <t>Fornitura e posa in opera di pozzetto prefabbricato in calcestruzzo della dimensione interna di cm 40x40, completo di chiusino o solettina in calcestruzzo, compreso scavo e rinterro, la formazione del fondo di appoggio, le sigillature e qualsiasi altra operazione necessaria per dare l'opera finita, con le seguenti caratteristiche: - pozzetto con fondo più un anello di prolunga e chiusino, altezza cm 95 circa</t>
  </si>
  <si>
    <t>WBS</t>
  </si>
  <si>
    <t>.</t>
  </si>
  <si>
    <t>ARTICOLO</t>
  </si>
  <si>
    <t>-</t>
  </si>
  <si>
    <t>U.M</t>
  </si>
  <si>
    <t>PREZZO</t>
  </si>
  <si>
    <t>IMPORTO</t>
  </si>
  <si>
    <t>PREZZO UNIT.</t>
  </si>
  <si>
    <t xml:space="preserve">   SICUREZZA €</t>
  </si>
  <si>
    <t>IMPORTO PARZ.</t>
  </si>
  <si>
    <t>SICUREZZA €</t>
  </si>
  <si>
    <t xml:space="preserve">  SICUREZZA €</t>
  </si>
  <si>
    <t xml:space="preserve"> UNITARIO €</t>
  </si>
  <si>
    <t xml:space="preserve"> PARZIALE €</t>
  </si>
  <si>
    <t xml:space="preserve"> TOTALE €</t>
  </si>
  <si>
    <t>IMPORTO TOT.</t>
  </si>
  <si>
    <t>91</t>
  </si>
  <si>
    <t>92</t>
  </si>
  <si>
    <t>1M.14.050.0020.c</t>
  </si>
  <si>
    <t>Tubazioni in pead per acqua potabile PE 80 UNI 10910 PN 12,5 - SDR 11, complete di raccorderia, pezzi speciali, giunzioni, guarnizioni e staffaggi. 
I prezzi unitari includono maggiorazione sia per completamenti sopra indicati sia per sfridi, e devono essere applicati alla lunghezza misurata sull'asse.
Diametri (De: diametro esterno x spessore, in mm): - De50 x 4,6 mm</t>
  </si>
  <si>
    <t>93</t>
  </si>
  <si>
    <t>1M.14.050.0020.a</t>
  </si>
  <si>
    <t>Tubazioni in pead per acqua potabile PE 80 UNI 10910 PN 12,5 - SDR 11, complete di raccorderia, pezzi speciali, giunzioni, guarnizioni e staffaggi. 
I prezzi unitari includono maggiorazione sia per completamenti sopra indicati sia per sfridi, e devono essere applicati alla lunghezza misurata sull'asse.
Diametri (De: diametro esterno x spessore, in mm): - De32 x 3,0 mm</t>
  </si>
  <si>
    <t>94</t>
  </si>
  <si>
    <t>95</t>
  </si>
  <si>
    <t>1U.04.160.0060.b</t>
  </si>
  <si>
    <t>Fornitura e posa in opera di chiusini quadrati, rettangolari, in ghisa sferoidale da parcheggio, classe C250, a norme UNI EN 124. Inclusa la movimentazione, la formazione del piano di posa con idonea malta anche a presa rapida, la posa del telaio e del relativo coperchio, gli sbarramenti e la segnaletica, e qualsiasi altra attività necessaria per il completamento dell'opera. Nei seguenti tipi: - luce 322 x 322 mm, altezza 80 mm, peso 27 kg</t>
  </si>
  <si>
    <t>96</t>
  </si>
  <si>
    <t>1M.13.010.0010.d</t>
  </si>
  <si>
    <t>Valvole a sfera in ottone a passaggio totale - PN25
Attacchi filettati tipo gas F/F.
Corpo in ottone, stelo in ottone, sfera in ottone, maniglia a leva in alluminio.
Grandezze (DN: diametro nominale): - DN32</t>
  </si>
  <si>
    <t>97</t>
  </si>
  <si>
    <t>1M.13.030.0010.b</t>
  </si>
  <si>
    <t>Saracinesche in ghisa e ottone a corpo piatto a vite interna - PN10.
Corpo in ghisa, stelo in ottone, sedi di tenuta in ottone.
Cuneo in ottone per DN 40÷100, cuneo in ghisa e ottone per DN125÷300.
Tenuta sullo stelo tipo Baderna, guarnizioni in gomma SBR, volantino in ghisa.
Grandezze (DN: diametro nominale): - DN50</t>
  </si>
  <si>
    <t>98</t>
  </si>
  <si>
    <t>1M.11.100.0060.b</t>
  </si>
  <si>
    <t>Allacciamenti completi di apparecchi sanitari all'interno di bagni, cucine e altri locali, eseguiti con materiali previsti nel presente listino.
Tipi di allacciamenti: - acqua fredda o acqua calda, con scarico
Inclusioni:
- tubazione di alimentazione DN15 (completa di maggiorazione 50% per raccorderia) da valvola generale ad apparecchio sanitario, in materiale metallico o plastico;
- guaina isolante spessore 9 mm, per tubazione d'alimentazione;
- tubazione di scarico DE110 (completa di maggiorazione 300% per raccorderia) da apparecchio sanitario a colonna di scarico, in pead.
Esclusioni:
- assistenza muraria e fornitura/posa di apparecchio sanitario e rubinetteria</t>
  </si>
  <si>
    <t>99</t>
  </si>
  <si>
    <t>1M.11.100.0060.a</t>
  </si>
  <si>
    <t>Allacciamenti completi di apparecchi sanitari all'interno di bagni, cucine e altri locali, eseguiti con materiali previsti nel presente listino.
Tipi di allacciamenti: - acqua fredda e acqua calda, con scarico
Inclusioni:
- valvola d'intercettazione generale DN15 ubicata in prossimità del locale, tipo da incasso con cappuccio cromato o a sfera con eventuale cassetta a muro;
- tubazione di alimentazione DN15 (completa di maggiorazione 50% per raccorderia) da valvola generale ad apparecchio sanitario, in materiale metallico o plastico;
- guaina isolante spessore 9 mm, per tubazione d'alimentazione;
- tubazione di scarico DE40 (completa di maggiorazione 300% per raccorderia) da apparecchio sanitario a colonna di scarico, in pead.
Esclusioni:
- assistenza muraria e fornitura/posa di apparecchio sanitario e rubinetteria</t>
  </si>
  <si>
    <t>100</t>
  </si>
  <si>
    <t>1M.11.100.0010.a</t>
  </si>
  <si>
    <t>Rubinetti da incasso a cappuccio: - DN15</t>
  </si>
  <si>
    <t>rubinetti centraline acqua sanitaria</t>
  </si>
  <si>
    <t>101</t>
  </si>
  <si>
    <t>1M.11.090.0010.f</t>
  </si>
  <si>
    <t>Scaldabagni elettrici: - ad accumulo verticale da 100 l, completo di protezioni e sicurezze</t>
  </si>
  <si>
    <t>102</t>
  </si>
  <si>
    <t>1M.11.090.0010.b</t>
  </si>
  <si>
    <t>Scaldabagni elettrici: - istantaneo da 15 l, completo di protezioni e sicurezze</t>
  </si>
  <si>
    <t>1M.08.020.0030.a</t>
  </si>
  <si>
    <t>Ventilatori assiali elicocentrifughi in plastica e acciaio intubati su
cassa in plastica con motore 220 V - 1f - 50 Hz a 2 velocità,
accoppiato direttamente, completi di serranda a gravità e staffe.
Grandezze (m³/h: portata aria - Pa: prevalenza statica a velocità
max): fino a 125mc/h</t>
  </si>
  <si>
    <t>M.09.070.0010.a</t>
  </si>
  <si>
    <t>Griglie di transito ad alette fisse orizzontali in alluminio anodizzato.
Le alette presentano un speciale profilo antiluce.
Grandezze (m²: superficie frontale): superficie 0,01 mq</t>
  </si>
  <si>
    <t>103</t>
  </si>
  <si>
    <t>1M.11.050.0030</t>
  </si>
  <si>
    <t>Gruppo di scarico per doccia composto da: pozzetto sifonato da 1"1/2 con piletta grigliata e guarnizioni</t>
  </si>
  <si>
    <t>104</t>
  </si>
  <si>
    <t>1M.11.050.0020.a</t>
  </si>
  <si>
    <t>Gruppi d'erogazione per doccia: - da incasso da 1/2" per doccia, composto da: 2 rubinetti a maniglia, braccio doccia con soffione anticalcare orientabile, guarnizioni</t>
  </si>
  <si>
    <t>105</t>
  </si>
  <si>
    <t>1M.11.050.0010.b</t>
  </si>
  <si>
    <t>Piatti doccia colore bianco: - in fire-clay, da 80 x 80 cm</t>
  </si>
  <si>
    <t>106</t>
  </si>
  <si>
    <t>1M.11.080.0080.b</t>
  </si>
  <si>
    <t>Corrimano per doccia, Ø 33 mm, con rivestimento in nylon ed anima in acciaio trattato anticorrosione o in alluminio: - ad angolo orizzontale, dimensioni 760 x 760 mm</t>
  </si>
  <si>
    <t>107</t>
  </si>
  <si>
    <t>1M.11.080.0050.a</t>
  </si>
  <si>
    <t>Impugnatura di sicurezza rettilinea, Ø 33 mm, con rivestimento in nylon ed anima in acciaio trattato anticorrosione o in alluminio, in opera.
Nelle dimensioni: - lunghezza 400 mm</t>
  </si>
  <si>
    <t>108</t>
  </si>
  <si>
    <t>1M.11.080.0040.a</t>
  </si>
  <si>
    <t>Completamenti vari per locali igienici disabili: Completamenti vari per locale igienico disabili:
- serie completa di maniglioni orizzontali e verticali per locale igienico tipo in materiale anti-scivolo e anti-scossa, completi di tasselli di fissaggio.</t>
  </si>
  <si>
    <t>109</t>
  </si>
  <si>
    <t>1M.11.080.0020.a</t>
  </si>
  <si>
    <t>Lavabi per disabili: - fisso, con poggiagomiti e paraspruzzi in vetrochina colore bianco, completo di: rubinetto miscelatore monocomando a leva lunga a bocchello estraibile, 2 raccordi flessibili con rosetta, piletta con griglia, sifone a scarico flessibile, guarnizioni e mensole</t>
  </si>
  <si>
    <t>110</t>
  </si>
  <si>
    <t>1M.11.080.0010.d</t>
  </si>
  <si>
    <t>Vasi-bidet per disabili: - completamento: doccetta con flessibile e gancio a muro</t>
  </si>
  <si>
    <t>111</t>
  </si>
  <si>
    <t>1M.11.080.0010.c</t>
  </si>
  <si>
    <t>Vasi-bidet per disabili: - completamento: sedile con apertura anteriore e coperchio</t>
  </si>
  <si>
    <t>112</t>
  </si>
  <si>
    <t>1M.11.080.0010.a</t>
  </si>
  <si>
    <t>Vasi-bidet per disabili: - a pavimento, con apertura anteriore in vetrochina colore bianco con cassetta a zaino da 7 l con batteria di lavaggio a comando agevolato, completo di: viti di fissaggio, raccordo di scarico e guarnizioni</t>
  </si>
  <si>
    <t>1M.11.060.0050.a</t>
  </si>
  <si>
    <t>Gruppi di scarico per lavello e lavatoio: - per apparecchio a 1 bacino da 1"1/4, composto da: piletta con griglia, tappo e catenella, sifone ispezionabile con cannotto e rosone, guarnizioni</t>
  </si>
  <si>
    <t>1M.11.060.0040.a</t>
  </si>
  <si>
    <t>Gruppi d'erogazione per lavello e lavatoio: - a bordo lavello da 1/2", composto da: n.2 comandi a pedale con bocca girevole con rompigetto, 2 tubi cromati d'allacciamento con rosetta, guarnizioni</t>
  </si>
  <si>
    <t>1M.11.060.0030.a</t>
  </si>
  <si>
    <t>Lavatoi in fire-clay colore bianco: - da 60 x 50 cm circa, completo di mensole</t>
  </si>
  <si>
    <t>1M.11.020.0050.a</t>
  </si>
  <si>
    <t>Gruppi di scarico per lavabo: - a saltarello da 1"1/4, composto da: sifone ispezionabile con cannotto e rosone, guarnizioni</t>
  </si>
  <si>
    <t>1M.11.020.0040.a</t>
  </si>
  <si>
    <t>Gruppi d'erogazione per lavabo: - a bordo lavabo da 1/2", composto da: rubinetto miscelatore monocomando a bocca fissa con rompigetto e scarico a saltarello, 2 tubi cromati d'allacciamento con rosetta, guarnizioni</t>
  </si>
  <si>
    <t>1M.11.020.0010.b</t>
  </si>
  <si>
    <t>Lavabi normali in vetrochina colore bianco: - a parete da 65 x 50 cm circa, completo di mensole</t>
  </si>
  <si>
    <t>1M.11.010.0040.a</t>
  </si>
  <si>
    <t>Completamenti per vaso igienico: - sedile per vaso normale in poliestere con coperchio</t>
  </si>
  <si>
    <t>1M.11.010.0030.a</t>
  </si>
  <si>
    <t>Sistemi d'erogazione per vaso igienico: - rubinetto a passo rapido da 1" da incasso, completo di tubo d'allacciamento al vaso, cannotto con rosone e guarnizioni</t>
  </si>
  <si>
    <t>1M.11.010.0010.b</t>
  </si>
  <si>
    <t>Vasi igienici a sedere in vetrochina colore bianco: - con cassetta di lavaggio a zaino con scarico a parete o pavimento, completo di gruppo di scarico, viti di fissaggio, raccordo di scarico e guarnizioni</t>
  </si>
  <si>
    <t>0,13</t>
  </si>
  <si>
    <t>0,12</t>
  </si>
  <si>
    <t>0,97</t>
  </si>
  <si>
    <t>0,85</t>
  </si>
  <si>
    <t>0,47</t>
  </si>
  <si>
    <t>YA.1.E.03.04.02</t>
  </si>
  <si>
    <t>Impianto idrico sanitario</t>
  </si>
  <si>
    <t>m</t>
  </si>
  <si>
    <t>cad</t>
  </si>
  <si>
    <t>Riferimento prezziario Comune di Milano edizione 2011</t>
  </si>
  <si>
    <t>DESIGNAZIONE DEI LAVORI</t>
  </si>
  <si>
    <t>%
stato consist.</t>
  </si>
  <si>
    <t>1M.14.050.0060.j</t>
  </si>
  <si>
    <t>Tubazioni in pead per acqua potabile PE 100 UNI 10910 PN 25 - SDR 7,4, complete di raccorderia, pezzi speciali, giunzioni, guarnizioni e staffaggi. I prezzi unitari includono  maggiorazione sia per completamenti sopra indicati sia per sfridi, e devono essere applicati alla lunghezza misurata sull'asse. Diametri (De: diametro esterno x spessore, in mm): De125 x 17,1 mm</t>
  </si>
  <si>
    <t>tubazione rete acqua potabile</t>
  </si>
  <si>
    <t>tubazione rete acqua antincendio</t>
  </si>
  <si>
    <t>quantità eseguita</t>
  </si>
  <si>
    <t>pozzetti previsti</t>
  </si>
  <si>
    <t>Pozzetto per contenimento valvola su rete per adduzione acqua sanitaria - interno box + spogliatoi</t>
  </si>
  <si>
    <t>chiusini previsti</t>
  </si>
  <si>
    <t>chiusini per contenimento valvola su rete per adduzione acqua sanitaria - interno box + spogliatoi</t>
  </si>
  <si>
    <t>Valvole a sfera in ottone a passaggio totale - PN25 Attacchi filettati tipo gas F/F. Corpo in ottone, stelo in ottone, sfera in ottone, maniglia a leva in alluminio. Grandezze (DN: diametro nominale): - DN32</t>
  </si>
  <si>
    <t>valvole sostituite</t>
  </si>
  <si>
    <t>1M.13.150.0030.c</t>
  </si>
  <si>
    <t>Saracinesche in bronzo, Grandezze (DN: diametro nominale): DN32 - Approvato UL/FM.</t>
  </si>
  <si>
    <t>1M.13.150.0030.e</t>
  </si>
  <si>
    <t>Saracinesche in bronzo, Grandezze (DN: diametro nominale): DN50 - Approvato UL/FM.</t>
  </si>
  <si>
    <t>saracinesche sostituite</t>
  </si>
  <si>
    <t>1M.10.070.0010.j</t>
  </si>
  <si>
    <t xml:space="preserve">Sistemi terminali di distribuzione modulare, ciascuno composto da: valvole d'intercettazione generale e sfiato aria (se non previste in altri sistemi ev. abbinati); collettori di andata e ritorno in ottone tipo monoblocco a più derivazioni con eventuale by pass e staffe; valvole d'intercettazione per ciascuna derivazione (su andata predisposte per comando elettrotermico e su ritorno con pre-regolazione); raccordi e guarnizioni per allacciamento a tubi in acciaio o rame o plastica; cassetta in lamiera verniciata da incasso a filo muro ventilata con portello, serratura e chiave (eventualmente unita a quella di altri sistemi abbinati); n° derivazioni: derivazioni 12 + 12 </t>
  </si>
  <si>
    <t>Impianto idrico sanitario variante febbraio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</si>
</sst>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.######;"/>
    <numFmt numFmtId="165" formatCode="0.000"/>
    <numFmt numFmtId="166" formatCode="0.00_ ;[Red]\-0.00\ "/>
    <numFmt numFmtId="167" formatCode="#,##0.000_ ;\-#,##0.000\ "/>
    <numFmt numFmtId="168" formatCode="#,##0.00_ ;[Red]\-#,##0.00\ "/>
  </numFmts>
  <fonts count="13" x14ac:knownFonts="1">
    <font>
      <sz val="8"/>
      <name val="Tahoma"/>
    </font>
    <font>
      <sz val="8"/>
      <name val="Tahoma"/>
      <family val="2"/>
    </font>
    <font>
      <b/>
      <sz val="8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sz val="8"/>
      <color indexed="17"/>
      <name val="Tahoma"/>
      <family val="2"/>
    </font>
    <font>
      <b/>
      <sz val="8"/>
      <color indexed="17"/>
      <name val="Tahoma"/>
      <family val="2"/>
    </font>
    <font>
      <sz val="8"/>
      <color indexed="56"/>
      <name val="Tahoma"/>
      <family val="2"/>
    </font>
    <font>
      <sz val="8"/>
      <color indexed="8"/>
      <name val="Tahoma"/>
      <family val="2"/>
    </font>
    <font>
      <b/>
      <sz val="8"/>
      <color indexed="8"/>
      <name val="Tahoma"/>
      <family val="2"/>
    </font>
    <font>
      <sz val="10"/>
      <name val="Tahoma"/>
      <family val="2"/>
    </font>
    <font>
      <sz val="10"/>
      <name val="Arial"/>
      <family val="2"/>
    </font>
    <font>
      <b/>
      <sz val="8"/>
      <color rgb="FFFF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 style="double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double">
        <color indexed="57"/>
      </right>
      <top/>
      <bottom/>
      <diagonal/>
    </border>
    <border>
      <left style="thin">
        <color indexed="57"/>
      </left>
      <right/>
      <top style="double">
        <color indexed="57"/>
      </top>
      <bottom style="thin">
        <color indexed="57"/>
      </bottom>
      <diagonal/>
    </border>
    <border>
      <left/>
      <right/>
      <top style="double">
        <color indexed="57"/>
      </top>
      <bottom style="thin">
        <color indexed="57"/>
      </bottom>
      <diagonal/>
    </border>
    <border>
      <left/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 style="double">
        <color indexed="57"/>
      </top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/>
      <right/>
      <top style="double">
        <color indexed="57"/>
      </top>
      <bottom/>
      <diagonal/>
    </border>
    <border>
      <left style="double">
        <color indexed="57"/>
      </left>
      <right style="thin">
        <color indexed="64"/>
      </right>
      <top style="double">
        <color indexed="57"/>
      </top>
      <bottom style="double">
        <color indexed="57"/>
      </bottom>
      <diagonal/>
    </border>
    <border>
      <left style="thin">
        <color indexed="64"/>
      </left>
      <right style="thin">
        <color indexed="64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 style="double">
        <color indexed="57"/>
      </bottom>
      <diagonal/>
    </border>
    <border>
      <left/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/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64"/>
      </left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/>
      <diagonal/>
    </border>
    <border>
      <left style="thin">
        <color indexed="57"/>
      </left>
      <right style="double">
        <color indexed="57"/>
      </right>
      <top/>
      <bottom style="double">
        <color indexed="57"/>
      </bottom>
      <diagonal/>
    </border>
  </borders>
  <cellStyleXfs count="2">
    <xf numFmtId="0" fontId="0" fillId="0" borderId="0"/>
    <xf numFmtId="0" fontId="11" fillId="0" borderId="0"/>
  </cellStyleXfs>
  <cellXfs count="171">
    <xf numFmtId="0" fontId="0" fillId="0" borderId="0" xfId="0"/>
    <xf numFmtId="0" fontId="2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justify" vertical="top" wrapText="1"/>
    </xf>
    <xf numFmtId="2" fontId="0" fillId="0" borderId="0" xfId="0" applyNumberFormat="1" applyBorder="1"/>
    <xf numFmtId="49" fontId="0" fillId="0" borderId="0" xfId="0" applyNumberFormat="1" applyBorder="1"/>
    <xf numFmtId="49" fontId="0" fillId="0" borderId="0" xfId="0" applyNumberFormat="1" applyFill="1" applyBorder="1" applyAlignment="1">
      <alignment horizontal="right" vertical="top"/>
    </xf>
    <xf numFmtId="49" fontId="0" fillId="0" borderId="0" xfId="0" applyNumberFormat="1" applyFill="1" applyBorder="1" applyAlignment="1">
      <alignment horizontal="left" vertical="top" wrapText="1"/>
    </xf>
    <xf numFmtId="2" fontId="4" fillId="0" borderId="0" xfId="0" applyNumberFormat="1" applyFont="1" applyBorder="1" applyAlignment="1">
      <alignment horizontal="right" wrapText="1"/>
    </xf>
    <xf numFmtId="2" fontId="4" fillId="0" borderId="0" xfId="0" applyNumberFormat="1" applyFont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right" vertical="top" wrapText="1"/>
    </xf>
    <xf numFmtId="49" fontId="4" fillId="0" borderId="0" xfId="0" applyNumberFormat="1" applyFont="1" applyFill="1" applyBorder="1" applyAlignment="1">
      <alignment horizontal="right" vertical="top" wrapText="1"/>
    </xf>
    <xf numFmtId="2" fontId="4" fillId="0" borderId="0" xfId="0" applyNumberFormat="1" applyFont="1" applyFill="1" applyBorder="1"/>
    <xf numFmtId="49" fontId="4" fillId="0" borderId="0" xfId="0" applyNumberFormat="1" applyFont="1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justify" vertical="top" wrapText="1"/>
    </xf>
    <xf numFmtId="2" fontId="0" fillId="0" borderId="1" xfId="0" applyNumberFormat="1" applyBorder="1"/>
    <xf numFmtId="0" fontId="1" fillId="0" borderId="2" xfId="0" applyNumberFormat="1" applyFont="1" applyBorder="1" applyAlignment="1">
      <alignment horizontal="justify" vertical="top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right" vertical="top"/>
    </xf>
    <xf numFmtId="49" fontId="0" fillId="0" borderId="3" xfId="0" applyNumberFormat="1" applyFill="1" applyBorder="1" applyAlignment="1">
      <alignment horizontal="left" vertical="top" wrapText="1"/>
    </xf>
    <xf numFmtId="2" fontId="0" fillId="0" borderId="3" xfId="0" applyNumberFormat="1" applyBorder="1" applyAlignment="1">
      <alignment horizontal="right" wrapText="1"/>
    </xf>
    <xf numFmtId="165" fontId="0" fillId="0" borderId="3" xfId="0" applyNumberFormat="1" applyBorder="1" applyAlignment="1">
      <alignment horizontal="right" wrapText="1"/>
    </xf>
    <xf numFmtId="2" fontId="0" fillId="0" borderId="3" xfId="0" applyNumberFormat="1" applyBorder="1" applyAlignment="1">
      <alignment horizontal="center" wrapText="1"/>
    </xf>
    <xf numFmtId="2" fontId="0" fillId="0" borderId="3" xfId="0" applyNumberFormat="1" applyFill="1" applyBorder="1" applyAlignment="1">
      <alignment horizontal="right" vertical="top" wrapText="1"/>
    </xf>
    <xf numFmtId="2" fontId="0" fillId="0" borderId="4" xfId="0" applyNumberFormat="1" applyFill="1" applyBorder="1" applyAlignment="1">
      <alignment horizontal="right" vertical="top" wrapText="1"/>
    </xf>
    <xf numFmtId="2" fontId="0" fillId="0" borderId="2" xfId="0" applyNumberFormat="1" applyBorder="1" applyAlignment="1">
      <alignment horizontal="right" vertical="top" wrapText="1"/>
    </xf>
    <xf numFmtId="2" fontId="0" fillId="0" borderId="3" xfId="0" applyNumberFormat="1" applyBorder="1" applyAlignment="1">
      <alignment horizontal="right" vertical="top" wrapText="1"/>
    </xf>
    <xf numFmtId="0" fontId="0" fillId="0" borderId="3" xfId="0" applyNumberFormat="1" applyBorder="1" applyAlignment="1">
      <alignment horizontal="justify" vertical="top" wrapText="1"/>
    </xf>
    <xf numFmtId="0" fontId="7" fillId="0" borderId="3" xfId="0" applyNumberFormat="1" applyFont="1" applyBorder="1" applyAlignment="1">
      <alignment horizontal="justify" vertical="top" wrapText="1"/>
    </xf>
    <xf numFmtId="165" fontId="0" fillId="0" borderId="3" xfId="0" applyNumberFormat="1" applyBorder="1" applyAlignment="1">
      <alignment horizontal="right" vertical="top" wrapText="1"/>
    </xf>
    <xf numFmtId="0" fontId="1" fillId="0" borderId="3" xfId="0" applyNumberFormat="1" applyFont="1" applyBorder="1" applyAlignment="1">
      <alignment horizontal="justify" vertical="top" wrapText="1"/>
    </xf>
    <xf numFmtId="49" fontId="0" fillId="0" borderId="3" xfId="0" applyNumberFormat="1" applyFill="1" applyBorder="1" applyAlignment="1">
      <alignment horizontal="center" vertical="top"/>
    </xf>
    <xf numFmtId="0" fontId="0" fillId="0" borderId="3" xfId="0" applyNumberFormat="1" applyBorder="1" applyAlignment="1">
      <alignment horizontal="center" wrapText="1"/>
    </xf>
    <xf numFmtId="164" fontId="0" fillId="0" borderId="3" xfId="0" applyNumberFormat="1" applyBorder="1" applyAlignment="1">
      <alignment horizontal="justify"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right" vertical="top"/>
    </xf>
    <xf numFmtId="2" fontId="8" fillId="0" borderId="3" xfId="0" applyNumberFormat="1" applyFont="1" applyFill="1" applyBorder="1" applyAlignment="1">
      <alignment horizontal="right" wrapText="1"/>
    </xf>
    <xf numFmtId="49" fontId="8" fillId="0" borderId="3" xfId="0" applyNumberFormat="1" applyFont="1" applyFill="1" applyBorder="1" applyAlignment="1">
      <alignment horizontal="right" wrapText="1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49" fontId="0" fillId="0" borderId="11" xfId="0" applyNumberFormat="1" applyFill="1" applyBorder="1" applyAlignment="1">
      <alignment horizontal="left" vertical="top" wrapText="1"/>
    </xf>
    <xf numFmtId="2" fontId="0" fillId="0" borderId="11" xfId="0" applyNumberFormat="1" applyBorder="1" applyAlignment="1">
      <alignment horizontal="right" wrapText="1"/>
    </xf>
    <xf numFmtId="165" fontId="0" fillId="0" borderId="11" xfId="0" applyNumberFormat="1" applyBorder="1" applyAlignment="1">
      <alignment horizontal="right" wrapText="1"/>
    </xf>
    <xf numFmtId="2" fontId="0" fillId="0" borderId="11" xfId="0" applyNumberFormat="1" applyBorder="1" applyAlignment="1">
      <alignment horizontal="center" wrapText="1"/>
    </xf>
    <xf numFmtId="2" fontId="0" fillId="0" borderId="11" xfId="0" applyNumberFormat="1" applyFill="1" applyBorder="1" applyAlignment="1">
      <alignment horizontal="right" vertical="top" wrapText="1"/>
    </xf>
    <xf numFmtId="49" fontId="2" fillId="0" borderId="11" xfId="0" applyNumberFormat="1" applyFont="1" applyFill="1" applyBorder="1" applyAlignment="1">
      <alignment horizontal="left" vertical="top" wrapText="1"/>
    </xf>
    <xf numFmtId="164" fontId="3" fillId="0" borderId="11" xfId="0" applyNumberFormat="1" applyFont="1" applyBorder="1" applyAlignment="1">
      <alignment horizontal="justify" vertical="top" wrapText="1"/>
    </xf>
    <xf numFmtId="49" fontId="0" fillId="0" borderId="11" xfId="0" applyNumberForma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0" fillId="0" borderId="12" xfId="0" applyNumberFormat="1" applyFill="1" applyBorder="1" applyAlignment="1">
      <alignment horizontal="right" vertical="top"/>
    </xf>
    <xf numFmtId="49" fontId="0" fillId="0" borderId="12" xfId="0" applyNumberFormat="1" applyFill="1" applyBorder="1" applyAlignment="1">
      <alignment horizontal="center" vertical="top"/>
    </xf>
    <xf numFmtId="49" fontId="0" fillId="0" borderId="12" xfId="0" applyNumberFormat="1" applyFill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NumberFormat="1" applyFont="1" applyBorder="1" applyAlignment="1">
      <alignment horizontal="center" wrapText="1"/>
    </xf>
    <xf numFmtId="2" fontId="4" fillId="0" borderId="13" xfId="0" applyNumberFormat="1" applyFont="1" applyBorder="1" applyAlignment="1">
      <alignment horizontal="right" vertical="top" wrapText="1"/>
    </xf>
    <xf numFmtId="2" fontId="4" fillId="0" borderId="14" xfId="0" applyNumberFormat="1" applyFont="1" applyBorder="1" applyAlignment="1">
      <alignment horizontal="right" wrapText="1"/>
    </xf>
    <xf numFmtId="0" fontId="4" fillId="0" borderId="14" xfId="0" applyNumberFormat="1" applyFont="1" applyBorder="1" applyAlignment="1">
      <alignment horizontal="right" wrapText="1"/>
    </xf>
    <xf numFmtId="0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 vertical="top" wrapText="1"/>
    </xf>
    <xf numFmtId="0" fontId="1" fillId="0" borderId="15" xfId="0" applyFont="1" applyBorder="1"/>
    <xf numFmtId="0" fontId="1" fillId="0" borderId="3" xfId="0" applyNumberFormat="1" applyFont="1" applyFill="1" applyBorder="1" applyAlignment="1">
      <alignment horizontal="justify" vertical="top" wrapText="1"/>
    </xf>
    <xf numFmtId="0" fontId="0" fillId="3" borderId="1" xfId="0" applyFill="1" applyBorder="1"/>
    <xf numFmtId="0" fontId="5" fillId="3" borderId="9" xfId="0" applyFont="1" applyFill="1" applyBorder="1" applyAlignment="1">
      <alignment horizontal="center"/>
    </xf>
    <xf numFmtId="2" fontId="5" fillId="3" borderId="3" xfId="0" applyNumberFormat="1" applyFont="1" applyFill="1" applyBorder="1" applyAlignment="1">
      <alignment horizontal="center" vertical="center" wrapText="1"/>
    </xf>
    <xf numFmtId="2" fontId="0" fillId="3" borderId="11" xfId="0" applyNumberFormat="1" applyFill="1" applyBorder="1" applyAlignment="1">
      <alignment horizontal="center" wrapText="1"/>
    </xf>
    <xf numFmtId="2" fontId="0" fillId="3" borderId="3" xfId="0" applyNumberFormat="1" applyFill="1" applyBorder="1" applyAlignment="1">
      <alignment horizontal="right" vertical="top" wrapText="1"/>
    </xf>
    <xf numFmtId="2" fontId="0" fillId="3" borderId="3" xfId="0" applyNumberFormat="1" applyFill="1" applyBorder="1" applyAlignment="1">
      <alignment horizontal="center" wrapText="1"/>
    </xf>
    <xf numFmtId="2" fontId="4" fillId="3" borderId="14" xfId="0" applyNumberFormat="1" applyFont="1" applyFill="1" applyBorder="1" applyAlignment="1">
      <alignment horizontal="right" vertical="top" wrapText="1"/>
    </xf>
    <xf numFmtId="2" fontId="4" fillId="3" borderId="0" xfId="0" applyNumberFormat="1" applyFont="1" applyFill="1" applyBorder="1" applyAlignment="1">
      <alignment horizontal="center" wrapText="1"/>
    </xf>
    <xf numFmtId="0" fontId="0" fillId="3" borderId="0" xfId="0" applyFill="1" applyBorder="1"/>
    <xf numFmtId="0" fontId="0" fillId="3" borderId="16" xfId="0" applyFill="1" applyBorder="1"/>
    <xf numFmtId="0" fontId="5" fillId="3" borderId="17" xfId="0" applyFont="1" applyFill="1" applyBorder="1" applyAlignment="1">
      <alignment horizontal="center"/>
    </xf>
    <xf numFmtId="49" fontId="5" fillId="3" borderId="4" xfId="0" applyNumberFormat="1" applyFont="1" applyFill="1" applyBorder="1" applyAlignment="1">
      <alignment vertical="center" wrapText="1"/>
    </xf>
    <xf numFmtId="2" fontId="0" fillId="3" borderId="18" xfId="0" applyNumberFormat="1" applyFill="1" applyBorder="1" applyAlignment="1">
      <alignment horizontal="right" vertical="top" wrapText="1"/>
    </xf>
    <xf numFmtId="2" fontId="0" fillId="3" borderId="4" xfId="0" applyNumberFormat="1" applyFill="1" applyBorder="1" applyAlignment="1">
      <alignment horizontal="right" vertical="top" wrapText="1"/>
    </xf>
    <xf numFmtId="2" fontId="4" fillId="3" borderId="19" xfId="0" applyNumberFormat="1" applyFont="1" applyFill="1" applyBorder="1" applyAlignment="1">
      <alignment horizontal="right" vertical="top" wrapText="1"/>
    </xf>
    <xf numFmtId="49" fontId="4" fillId="3" borderId="0" xfId="0" applyNumberFormat="1" applyFont="1" applyFill="1" applyBorder="1" applyAlignment="1">
      <alignment horizontal="right" vertical="top" wrapText="1"/>
    </xf>
    <xf numFmtId="49" fontId="4" fillId="3" borderId="0" xfId="0" applyNumberFormat="1" applyFont="1" applyFill="1" applyBorder="1"/>
    <xf numFmtId="0" fontId="0" fillId="0" borderId="3" xfId="0" applyNumberFormat="1" applyFill="1" applyBorder="1" applyAlignment="1">
      <alignment horizontal="justify" vertical="top" wrapText="1"/>
    </xf>
    <xf numFmtId="0" fontId="7" fillId="0" borderId="3" xfId="0" applyNumberFormat="1" applyFont="1" applyFill="1" applyBorder="1" applyAlignment="1">
      <alignment horizontal="justify" vertical="top" wrapText="1"/>
    </xf>
    <xf numFmtId="165" fontId="0" fillId="0" borderId="3" xfId="0" applyNumberFormat="1" applyFill="1" applyBorder="1" applyAlignment="1">
      <alignment horizontal="right" vertical="top" wrapText="1"/>
    </xf>
    <xf numFmtId="2" fontId="0" fillId="0" borderId="3" xfId="0" applyNumberFormat="1" applyFill="1" applyBorder="1" applyAlignment="1">
      <alignment horizontal="center" wrapText="1"/>
    </xf>
    <xf numFmtId="2" fontId="0" fillId="0" borderId="3" xfId="0" applyNumberFormat="1" applyFill="1" applyBorder="1" applyAlignment="1">
      <alignment horizontal="right" wrapText="1"/>
    </xf>
    <xf numFmtId="0" fontId="1" fillId="0" borderId="3" xfId="0" applyNumberFormat="1" applyFont="1" applyFill="1" applyBorder="1" applyAlignment="1">
      <alignment horizontal="center" wrapText="1"/>
    </xf>
    <xf numFmtId="0" fontId="0" fillId="0" borderId="3" xfId="0" applyNumberFormat="1" applyFill="1" applyBorder="1" applyAlignment="1">
      <alignment horizontal="center" wrapText="1"/>
    </xf>
    <xf numFmtId="164" fontId="0" fillId="0" borderId="3" xfId="0" applyNumberFormat="1" applyFill="1" applyBorder="1" applyAlignment="1">
      <alignment horizontal="justify" vertical="top" wrapText="1"/>
    </xf>
    <xf numFmtId="165" fontId="0" fillId="0" borderId="3" xfId="0" applyNumberFormat="1" applyFill="1" applyBorder="1" applyAlignment="1">
      <alignment horizontal="right" wrapText="1"/>
    </xf>
    <xf numFmtId="165" fontId="1" fillId="0" borderId="3" xfId="0" applyNumberFormat="1" applyFont="1" applyFill="1" applyBorder="1" applyAlignment="1">
      <alignment horizontal="right" vertical="top" wrapText="1"/>
    </xf>
    <xf numFmtId="10" fontId="0" fillId="0" borderId="1" xfId="0" applyNumberFormat="1" applyBorder="1" applyAlignment="1">
      <alignment horizontal="center"/>
    </xf>
    <xf numFmtId="10" fontId="4" fillId="0" borderId="14" xfId="0" applyNumberFormat="1" applyFont="1" applyBorder="1" applyAlignment="1">
      <alignment horizontal="center" wrapText="1"/>
    </xf>
    <xf numFmtId="10" fontId="4" fillId="0" borderId="0" xfId="0" applyNumberFormat="1" applyFont="1" applyBorder="1" applyAlignment="1">
      <alignment horizontal="center" wrapText="1"/>
    </xf>
    <xf numFmtId="10" fontId="0" fillId="0" borderId="0" xfId="0" applyNumberFormat="1" applyBorder="1" applyAlignment="1">
      <alignment horizontal="center"/>
    </xf>
    <xf numFmtId="4" fontId="0" fillId="0" borderId="3" xfId="0" applyNumberFormat="1" applyFill="1" applyBorder="1" applyAlignment="1">
      <alignment horizontal="right" vertical="top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0" fillId="0" borderId="11" xfId="0" applyNumberFormat="1" applyFill="1" applyBorder="1" applyAlignment="1">
      <alignment horizontal="right" vertical="top" wrapText="1"/>
    </xf>
    <xf numFmtId="4" fontId="4" fillId="0" borderId="14" xfId="0" applyNumberFormat="1" applyFont="1" applyBorder="1" applyAlignment="1">
      <alignment horizontal="right" vertical="top" wrapText="1"/>
    </xf>
    <xf numFmtId="4" fontId="4" fillId="0" borderId="0" xfId="0" applyNumberFormat="1" applyFont="1" applyBorder="1" applyAlignment="1">
      <alignment horizontal="center" wrapText="1"/>
    </xf>
    <xf numFmtId="1" fontId="0" fillId="0" borderId="0" xfId="0" applyNumberFormat="1" applyFill="1" applyBorder="1" applyAlignment="1">
      <alignment horizontal="center" vertical="top"/>
    </xf>
    <xf numFmtId="0" fontId="0" fillId="0" borderId="0" xfId="0" applyFill="1" applyBorder="1"/>
    <xf numFmtId="2" fontId="0" fillId="0" borderId="2" xfId="0" applyNumberFormat="1" applyFill="1" applyBorder="1" applyAlignment="1">
      <alignment horizontal="right" vertical="top" wrapText="1"/>
    </xf>
    <xf numFmtId="1" fontId="0" fillId="0" borderId="2" xfId="0" applyNumberFormat="1" applyFill="1" applyBorder="1" applyAlignment="1">
      <alignment horizontal="right" vertical="top" wrapText="1"/>
    </xf>
    <xf numFmtId="164" fontId="3" fillId="0" borderId="11" xfId="0" applyNumberFormat="1" applyFont="1" applyFill="1" applyBorder="1" applyAlignment="1">
      <alignment horizontal="justify" vertical="top" wrapText="1"/>
    </xf>
    <xf numFmtId="2" fontId="0" fillId="0" borderId="11" xfId="0" applyNumberFormat="1" applyFill="1" applyBorder="1" applyAlignment="1">
      <alignment horizontal="right" wrapText="1"/>
    </xf>
    <xf numFmtId="165" fontId="0" fillId="0" borderId="11" xfId="0" applyNumberFormat="1" applyFill="1" applyBorder="1" applyAlignment="1">
      <alignment horizontal="right" wrapText="1"/>
    </xf>
    <xf numFmtId="2" fontId="0" fillId="0" borderId="11" xfId="0" applyNumberFormat="1" applyFill="1" applyBorder="1" applyAlignment="1">
      <alignment horizontal="center" wrapText="1"/>
    </xf>
    <xf numFmtId="2" fontId="9" fillId="0" borderId="18" xfId="0" applyNumberFormat="1" applyFont="1" applyFill="1" applyBorder="1" applyAlignment="1">
      <alignment horizontal="center" vertical="center" wrapText="1"/>
    </xf>
    <xf numFmtId="164" fontId="0" fillId="0" borderId="11" xfId="0" applyNumberFormat="1" applyFill="1" applyBorder="1" applyAlignment="1">
      <alignment horizontal="justify" vertical="top" wrapText="1"/>
    </xf>
    <xf numFmtId="0" fontId="0" fillId="0" borderId="11" xfId="0" applyNumberFormat="1" applyFill="1" applyBorder="1" applyAlignment="1">
      <alignment horizontal="center" wrapText="1"/>
    </xf>
    <xf numFmtId="2" fontId="0" fillId="0" borderId="18" xfId="0" applyNumberFormat="1" applyFill="1" applyBorder="1" applyAlignment="1">
      <alignment horizontal="right" vertical="top" wrapText="1"/>
    </xf>
    <xf numFmtId="10" fontId="0" fillId="4" borderId="3" xfId="0" applyNumberFormat="1" applyFill="1" applyBorder="1" applyAlignment="1">
      <alignment horizontal="center" wrapText="1"/>
    </xf>
    <xf numFmtId="10" fontId="0" fillId="4" borderId="11" xfId="0" applyNumberFormat="1" applyFill="1" applyBorder="1" applyAlignment="1">
      <alignment horizontal="center" wrapText="1"/>
    </xf>
    <xf numFmtId="10" fontId="1" fillId="4" borderId="3" xfId="0" applyNumberFormat="1" applyFont="1" applyFill="1" applyBorder="1" applyAlignment="1">
      <alignment horizontal="center" wrapText="1"/>
    </xf>
    <xf numFmtId="0" fontId="1" fillId="0" borderId="0" xfId="0" applyFont="1" applyBorder="1"/>
    <xf numFmtId="1" fontId="1" fillId="0" borderId="2" xfId="0" applyNumberFormat="1" applyFont="1" applyFill="1" applyBorder="1" applyAlignment="1">
      <alignment horizontal="center" vertical="top"/>
    </xf>
    <xf numFmtId="49" fontId="1" fillId="0" borderId="11" xfId="0" applyNumberFormat="1" applyFont="1" applyFill="1" applyBorder="1" applyAlignment="1">
      <alignment horizontal="left" vertical="top" wrapText="1"/>
    </xf>
    <xf numFmtId="166" fontId="1" fillId="0" borderId="11" xfId="0" applyNumberFormat="1" applyFont="1" applyBorder="1" applyAlignment="1">
      <alignment horizontal="right" wrapText="1"/>
    </xf>
    <xf numFmtId="167" fontId="1" fillId="0" borderId="11" xfId="0" applyNumberFormat="1" applyFont="1" applyBorder="1" applyAlignment="1">
      <alignment horizontal="right" wrapText="1"/>
    </xf>
    <xf numFmtId="2" fontId="1" fillId="0" borderId="11" xfId="0" applyNumberFormat="1" applyFont="1" applyBorder="1" applyAlignment="1">
      <alignment horizontal="right" wrapText="1"/>
    </xf>
    <xf numFmtId="168" fontId="1" fillId="0" borderId="11" xfId="0" applyNumberFormat="1" applyFont="1" applyBorder="1" applyAlignment="1">
      <alignment horizontal="right" wrapText="1"/>
    </xf>
    <xf numFmtId="10" fontId="1" fillId="4" borderId="11" xfId="0" applyNumberFormat="1" applyFont="1" applyFill="1" applyBorder="1" applyAlignment="1">
      <alignment horizontal="center" wrapText="1"/>
    </xf>
    <xf numFmtId="2" fontId="1" fillId="0" borderId="11" xfId="0" applyNumberFormat="1" applyFont="1" applyBorder="1" applyAlignment="1">
      <alignment horizontal="center" wrapText="1"/>
    </xf>
    <xf numFmtId="168" fontId="1" fillId="3" borderId="11" xfId="0" applyNumberFormat="1" applyFont="1" applyFill="1" applyBorder="1" applyAlignment="1">
      <alignment horizontal="center" wrapText="1"/>
    </xf>
    <xf numFmtId="168" fontId="1" fillId="0" borderId="11" xfId="0" applyNumberFormat="1" applyFont="1" applyFill="1" applyBorder="1" applyAlignment="1">
      <alignment horizontal="right" vertical="top" wrapText="1"/>
    </xf>
    <xf numFmtId="2" fontId="1" fillId="0" borderId="11" xfId="0" applyNumberFormat="1" applyFont="1" applyFill="1" applyBorder="1" applyAlignment="1">
      <alignment horizontal="right" vertical="top" wrapText="1"/>
    </xf>
    <xf numFmtId="2" fontId="1" fillId="3" borderId="18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justify" vertical="top" wrapText="1"/>
    </xf>
    <xf numFmtId="166" fontId="1" fillId="0" borderId="3" xfId="0" applyNumberFormat="1" applyFont="1" applyBorder="1" applyAlignment="1">
      <alignment horizontal="right" wrapText="1"/>
    </xf>
    <xf numFmtId="167" fontId="1" fillId="0" borderId="3" xfId="0" applyNumberFormat="1" applyFont="1" applyBorder="1" applyAlignment="1">
      <alignment horizontal="right" wrapText="1"/>
    </xf>
    <xf numFmtId="2" fontId="1" fillId="0" borderId="3" xfId="0" applyNumberFormat="1" applyFont="1" applyBorder="1" applyAlignment="1">
      <alignment horizontal="right" wrapText="1"/>
    </xf>
    <xf numFmtId="168" fontId="1" fillId="0" borderId="3" xfId="0" applyNumberFormat="1" applyFont="1" applyBorder="1" applyAlignment="1">
      <alignment horizontal="right" wrapText="1"/>
    </xf>
    <xf numFmtId="2" fontId="1" fillId="0" borderId="3" xfId="0" applyNumberFormat="1" applyFont="1" applyBorder="1" applyAlignment="1">
      <alignment horizontal="center" wrapText="1"/>
    </xf>
    <xf numFmtId="168" fontId="1" fillId="3" borderId="3" xfId="0" applyNumberFormat="1" applyFont="1" applyFill="1" applyBorder="1" applyAlignment="1">
      <alignment horizontal="center" wrapText="1"/>
    </xf>
    <xf numFmtId="168" fontId="1" fillId="0" borderId="3" xfId="0" applyNumberFormat="1" applyFont="1" applyFill="1" applyBorder="1" applyAlignment="1">
      <alignment horizontal="right" vertical="top" wrapText="1"/>
    </xf>
    <xf numFmtId="2" fontId="1" fillId="3" borderId="4" xfId="0" applyNumberFormat="1" applyFont="1" applyFill="1" applyBorder="1" applyAlignment="1">
      <alignment horizontal="right" vertical="top" wrapText="1"/>
    </xf>
    <xf numFmtId="49" fontId="1" fillId="0" borderId="3" xfId="0" applyNumberFormat="1" applyFont="1" applyFill="1" applyBorder="1" applyAlignment="1">
      <alignment horizontal="center" vertical="top"/>
    </xf>
    <xf numFmtId="166" fontId="1" fillId="0" borderId="3" xfId="0" applyNumberFormat="1" applyFont="1" applyBorder="1" applyAlignment="1">
      <alignment horizontal="right" vertical="top" wrapText="1"/>
    </xf>
    <xf numFmtId="167" fontId="1" fillId="0" borderId="3" xfId="0" applyNumberFormat="1" applyFont="1" applyBorder="1" applyAlignment="1">
      <alignment horizontal="right" vertical="top" wrapText="1"/>
    </xf>
    <xf numFmtId="168" fontId="1" fillId="3" borderId="3" xfId="0" applyNumberFormat="1" applyFont="1" applyFill="1" applyBorder="1" applyAlignment="1">
      <alignment horizontal="right" vertical="top" wrapText="1"/>
    </xf>
    <xf numFmtId="2" fontId="12" fillId="0" borderId="3" xfId="0" applyNumberFormat="1" applyFont="1" applyFill="1" applyBorder="1" applyAlignment="1">
      <alignment horizontal="right" vertical="top" wrapText="1"/>
    </xf>
    <xf numFmtId="10" fontId="1" fillId="4" borderId="3" xfId="0" quotePrefix="1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Border="1" applyAlignment="1">
      <alignment horizontal="center" vertical="top" wrapText="1"/>
    </xf>
    <xf numFmtId="49" fontId="1" fillId="0" borderId="11" xfId="0" applyNumberFormat="1" applyFont="1" applyFill="1" applyBorder="1" applyAlignment="1">
      <alignment horizontal="center" vertical="top"/>
    </xf>
    <xf numFmtId="168" fontId="2" fillId="0" borderId="11" xfId="0" applyNumberFormat="1" applyFont="1" applyFill="1" applyBorder="1" applyAlignment="1">
      <alignment horizontal="center" vertical="center" wrapText="1"/>
    </xf>
    <xf numFmtId="2" fontId="1" fillId="0" borderId="11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2" fontId="2" fillId="3" borderId="18" xfId="0" applyNumberFormat="1" applyFont="1" applyFill="1" applyBorder="1" applyAlignment="1">
      <alignment horizontal="center" vertical="top" wrapText="1"/>
    </xf>
    <xf numFmtId="2" fontId="0" fillId="3" borderId="21" xfId="0" applyNumberFormat="1" applyFill="1" applyBorder="1" applyAlignment="1">
      <alignment horizontal="right" vertical="top" wrapText="1"/>
    </xf>
    <xf numFmtId="49" fontId="8" fillId="3" borderId="22" xfId="0" applyNumberFormat="1" applyFont="1" applyFill="1" applyBorder="1" applyAlignment="1">
      <alignment horizontal="right" wrapText="1"/>
    </xf>
    <xf numFmtId="0" fontId="10" fillId="0" borderId="0" xfId="0" applyFont="1" applyBorder="1" applyAlignment="1">
      <alignment horizontal="left" vertical="center" wrapText="1"/>
    </xf>
    <xf numFmtId="10" fontId="5" fillId="4" borderId="9" xfId="0" applyNumberFormat="1" applyFont="1" applyFill="1" applyBorder="1" applyAlignment="1">
      <alignment horizontal="center" vertical="center" wrapText="1"/>
    </xf>
    <xf numFmtId="10" fontId="5" fillId="4" borderId="20" xfId="0" applyNumberFormat="1" applyFont="1" applyFill="1" applyBorder="1" applyAlignment="1">
      <alignment horizontal="center" vertical="center" wrapText="1"/>
    </xf>
  </cellXfs>
  <cellStyles count="2">
    <cellStyle name="0,0_x000d__x000a_NA_x000d__x000a_" xfId="1"/>
    <cellStyle name="Normale" xfId="0" builtinId="0"/>
  </cellStyles>
  <dxfs count="37"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ACCA.Misurazioni'">
  <Schema ID="Schema14" Namespace="ACCA.Misurazioni">
    <xsd:schema xmlns:xsd="http://www.w3.org/2001/XMLSchema" xmlns:ns0="ACCA.Misurazioni" xmlns="" targetNamespace="ACCA.Misurazioni">
      <xsd:element nillable="true" name="Misurazioni">
        <xsd:complexType>
          <xsd:sequence minOccurs="0">
            <xsd:element minOccurs="0" maxOccurs="unbounded" nillable="true" name="ItemVC" form="qualified">
              <xsd:complexType>
                <xsd:attribute name="Nr" form="unqualified" type="xsd:string"/>
                <xsd:attribute name="Tar" form="unqualified" type="xsd:string"/>
                <xsd:attribute name="Des" form="unqualified" type="xsd:string"/>
                <xsd:attribute name="ParUg" form="unqualified" type="xsd:string"/>
                <xsd:attribute name="Lung" form="unqualified" type="xsd:string"/>
                <xsd:attribute name="Larg" form="unqualified" type="xsd:string"/>
                <xsd:attribute name="HPeso" form="unqualified" type="xsd:string"/>
                <xsd:attribute name="QT" form="unqualified" type="xsd:string"/>
                <xsd:attribute name="Prz" form="unqualified" type="xsd:string"/>
                <xsd:attribute name="Tot" form="unqualified" type="xsd:string"/>
                <xsd:attribute name="ClDes" form="unqualified" type="xsd:string"/>
                <xsd:attribute name="ClQT" form="unqualified" type="xsd:string"/>
                <xsd:attribute name="Line" form="unqualified" type="xsd:string"/>
              </xsd:complexType>
            </xsd:element>
          </xsd:sequence>
        </xsd:complexType>
      </xsd:element>
    </xsd:schema>
  </Schema>
  <Map ID="1" Name="Misurazioni_mapping" RootElement="Misurazioni" SchemaID="Schema14" ShowImportExportValidationErrors="false" AutoFit="false" Append="false" PreserveSortAFLayout="false" PreserveFormat="true">
    <DataBinding DataBindingName="Binding1"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T299"/>
  <sheetViews>
    <sheetView showGridLines="0" showZeros="0" tabSelected="1" view="pageBreakPreview" zoomScaleNormal="100" zoomScaleSheetLayoutView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B3" sqref="B3"/>
    </sheetView>
  </sheetViews>
  <sheetFormatPr defaultColWidth="9.28515625" defaultRowHeight="10.199999999999999" x14ac:dyDescent="0.2"/>
  <cols>
    <col min="1" max="1" width="1" style="2" customWidth="1"/>
    <col min="2" max="2" width="5.7109375" style="2" customWidth="1"/>
    <col min="3" max="3" width="17.7109375" style="3" hidden="1" customWidth="1"/>
    <col min="4" max="4" width="16.28515625" style="2" bestFit="1" customWidth="1"/>
    <col min="5" max="5" width="57.28515625" style="4" customWidth="1"/>
    <col min="6" max="9" width="10.85546875" style="2" customWidth="1"/>
    <col min="10" max="10" width="6.140625" style="3" customWidth="1"/>
    <col min="11" max="11" width="9.85546875" style="2" customWidth="1"/>
    <col min="12" max="12" width="8.7109375" style="108" customWidth="1"/>
    <col min="13" max="13" width="11.28515625" style="3" customWidth="1"/>
    <col min="14" max="14" width="12.28515625" style="86" customWidth="1"/>
    <col min="15" max="15" width="18" style="2" bestFit="1" customWidth="1"/>
    <col min="16" max="16" width="13.42578125" style="5" customWidth="1"/>
    <col min="17" max="17" width="14" style="2" customWidth="1"/>
    <col min="18" max="18" width="13.140625" style="86" customWidth="1"/>
    <col min="19" max="19" width="1.85546875" style="2" customWidth="1"/>
    <col min="20" max="20" width="9.42578125" style="2" bestFit="1" customWidth="1"/>
    <col min="21" max="251" width="9.28515625" style="2"/>
    <col min="252" max="253" width="11.140625" style="2" customWidth="1"/>
    <col min="254" max="16384" width="9.28515625" style="2"/>
  </cols>
  <sheetData>
    <row r="1" spans="1:20" ht="11.4" thickTop="1" thickBot="1" x14ac:dyDescent="0.25">
      <c r="B1" s="76" t="s">
        <v>132</v>
      </c>
      <c r="C1" s="15"/>
      <c r="D1" s="16"/>
      <c r="E1" s="17"/>
      <c r="F1" s="16"/>
      <c r="G1" s="16"/>
      <c r="H1" s="16"/>
      <c r="I1" s="16"/>
      <c r="J1" s="15"/>
      <c r="K1" s="16"/>
      <c r="L1" s="105"/>
      <c r="M1" s="15"/>
      <c r="N1" s="78"/>
      <c r="O1" s="16"/>
      <c r="P1" s="18"/>
      <c r="Q1" s="16"/>
      <c r="R1" s="87"/>
    </row>
    <row r="2" spans="1:20" ht="10.8" thickTop="1" x14ac:dyDescent="0.2">
      <c r="A2" s="6"/>
      <c r="B2" s="49" t="s">
        <v>4</v>
      </c>
      <c r="C2" s="50" t="s">
        <v>22</v>
      </c>
      <c r="D2" s="50" t="s">
        <v>24</v>
      </c>
      <c r="E2" s="67" t="s">
        <v>133</v>
      </c>
      <c r="F2" s="46"/>
      <c r="G2" s="47" t="s">
        <v>5</v>
      </c>
      <c r="H2" s="47"/>
      <c r="I2" s="48"/>
      <c r="J2" s="51" t="s">
        <v>26</v>
      </c>
      <c r="K2" s="52" t="s">
        <v>6</v>
      </c>
      <c r="L2" s="169" t="s">
        <v>134</v>
      </c>
      <c r="M2" s="52" t="s">
        <v>27</v>
      </c>
      <c r="N2" s="79" t="s">
        <v>28</v>
      </c>
      <c r="O2" s="52" t="s">
        <v>28</v>
      </c>
      <c r="P2" s="53" t="s">
        <v>29</v>
      </c>
      <c r="Q2" s="52" t="s">
        <v>31</v>
      </c>
      <c r="R2" s="88" t="s">
        <v>37</v>
      </c>
      <c r="S2" s="1"/>
      <c r="T2" s="1"/>
    </row>
    <row r="3" spans="1:20" ht="20.399999999999999" x14ac:dyDescent="0.2">
      <c r="B3" s="19" t="s">
        <v>7</v>
      </c>
      <c r="C3" s="20" t="s">
        <v>23</v>
      </c>
      <c r="D3" s="20" t="s">
        <v>8</v>
      </c>
      <c r="E3" s="21" t="s">
        <v>9</v>
      </c>
      <c r="F3" s="22" t="s">
        <v>10</v>
      </c>
      <c r="G3" s="22" t="s">
        <v>11</v>
      </c>
      <c r="H3" s="21" t="s">
        <v>12</v>
      </c>
      <c r="I3" s="21" t="s">
        <v>13</v>
      </c>
      <c r="J3" s="21" t="s">
        <v>25</v>
      </c>
      <c r="K3" s="22" t="s">
        <v>14</v>
      </c>
      <c r="L3" s="170"/>
      <c r="M3" s="23" t="s">
        <v>34</v>
      </c>
      <c r="N3" s="80" t="s">
        <v>35</v>
      </c>
      <c r="O3" s="24" t="s">
        <v>36</v>
      </c>
      <c r="P3" s="23" t="s">
        <v>30</v>
      </c>
      <c r="Q3" s="25" t="s">
        <v>32</v>
      </c>
      <c r="R3" s="89" t="s">
        <v>33</v>
      </c>
    </row>
    <row r="4" spans="1:20" ht="13.2" x14ac:dyDescent="0.2">
      <c r="B4" s="43"/>
      <c r="C4" s="59" t="s">
        <v>128</v>
      </c>
      <c r="D4" s="54"/>
      <c r="E4" s="60" t="s">
        <v>129</v>
      </c>
      <c r="F4" s="55"/>
      <c r="G4" s="55"/>
      <c r="H4" s="56"/>
      <c r="I4" s="56"/>
      <c r="J4" s="55"/>
      <c r="K4" s="55"/>
      <c r="L4" s="127"/>
      <c r="M4" s="57"/>
      <c r="N4" s="81"/>
      <c r="O4" s="111"/>
      <c r="P4" s="58"/>
      <c r="Q4" s="58">
        <f>J4*O4</f>
        <v>0</v>
      </c>
      <c r="R4" s="90"/>
    </row>
    <row r="5" spans="1:20" ht="81.599999999999994" x14ac:dyDescent="0.2">
      <c r="B5" s="43" t="s">
        <v>38</v>
      </c>
      <c r="C5" s="39"/>
      <c r="D5" s="38" t="s">
        <v>40</v>
      </c>
      <c r="E5" s="36" t="s">
        <v>41</v>
      </c>
      <c r="F5" s="34"/>
      <c r="G5" s="34"/>
      <c r="H5" s="37"/>
      <c r="I5" s="37"/>
      <c r="J5" s="40"/>
      <c r="K5" s="28"/>
      <c r="L5" s="126"/>
      <c r="M5" s="30"/>
      <c r="N5" s="82"/>
      <c r="O5" s="109"/>
      <c r="P5" s="31"/>
      <c r="Q5" s="34">
        <f t="shared" ref="Q5:Q63" si="0">P5*K5</f>
        <v>0</v>
      </c>
      <c r="R5" s="166"/>
    </row>
    <row r="6" spans="1:20" x14ac:dyDescent="0.2">
      <c r="B6" s="43"/>
      <c r="C6" s="39"/>
      <c r="D6" s="35"/>
      <c r="E6" s="35" t="s">
        <v>16</v>
      </c>
      <c r="F6" s="34"/>
      <c r="G6" s="34"/>
      <c r="H6" s="37"/>
      <c r="I6" s="37"/>
      <c r="J6" s="40"/>
      <c r="K6" s="28"/>
      <c r="L6" s="126"/>
      <c r="M6" s="30"/>
      <c r="N6" s="82"/>
      <c r="O6" s="109"/>
      <c r="P6" s="31"/>
      <c r="Q6" s="34">
        <f t="shared" si="0"/>
        <v>0</v>
      </c>
      <c r="R6" s="91"/>
    </row>
    <row r="7" spans="1:20" x14ac:dyDescent="0.2">
      <c r="B7" s="43"/>
      <c r="C7" s="39"/>
      <c r="D7" s="35"/>
      <c r="E7" s="35" t="s">
        <v>17</v>
      </c>
      <c r="F7" s="34">
        <v>60</v>
      </c>
      <c r="G7" s="34"/>
      <c r="H7" s="37"/>
      <c r="I7" s="37"/>
      <c r="J7" s="40"/>
      <c r="K7" s="28">
        <f>ROUND(PRODUCT(F7:I7),2)</f>
        <v>60</v>
      </c>
      <c r="L7" s="126"/>
      <c r="M7" s="30"/>
      <c r="N7" s="82"/>
      <c r="O7" s="109"/>
      <c r="P7" s="31"/>
      <c r="Q7" s="34">
        <f t="shared" si="0"/>
        <v>0</v>
      </c>
      <c r="R7" s="91"/>
    </row>
    <row r="8" spans="1:20" x14ac:dyDescent="0.2">
      <c r="B8" s="43"/>
      <c r="C8" s="39"/>
      <c r="D8" s="35"/>
      <c r="E8" s="34"/>
      <c r="F8" s="34"/>
      <c r="G8" s="34"/>
      <c r="H8" s="37"/>
      <c r="I8" s="37"/>
      <c r="J8" s="40"/>
      <c r="K8" s="28"/>
      <c r="L8" s="126"/>
      <c r="M8" s="30"/>
      <c r="N8" s="82"/>
      <c r="O8" s="109"/>
      <c r="P8" s="31"/>
      <c r="Q8" s="34">
        <f t="shared" si="0"/>
        <v>0</v>
      </c>
      <c r="R8" s="91"/>
    </row>
    <row r="9" spans="1:20" x14ac:dyDescent="0.2">
      <c r="B9" s="43"/>
      <c r="C9" s="39"/>
      <c r="D9" s="35"/>
      <c r="E9" s="34" t="s">
        <v>18</v>
      </c>
      <c r="F9" s="34"/>
      <c r="G9" s="34"/>
      <c r="H9" s="37"/>
      <c r="I9" s="37"/>
      <c r="J9" s="69" t="s">
        <v>130</v>
      </c>
      <c r="K9" s="28">
        <f>ROUND(SUM(K6:K8),2)</f>
        <v>60</v>
      </c>
      <c r="L9" s="126">
        <v>0</v>
      </c>
      <c r="M9" s="30">
        <v>9.2799999999999994</v>
      </c>
      <c r="N9" s="82">
        <f>ROUND(PRODUCT(K9:M9),2)</f>
        <v>0</v>
      </c>
      <c r="O9" s="109"/>
      <c r="P9" s="42" t="s">
        <v>123</v>
      </c>
      <c r="Q9" s="34">
        <f>P9*K9*L9</f>
        <v>0</v>
      </c>
      <c r="R9" s="91"/>
    </row>
    <row r="10" spans="1:20" x14ac:dyDescent="0.2">
      <c r="B10" s="33"/>
      <c r="C10" s="34"/>
      <c r="D10" s="95"/>
      <c r="E10" s="157" t="s">
        <v>139</v>
      </c>
      <c r="F10" s="31"/>
      <c r="G10" s="31"/>
      <c r="H10" s="97"/>
      <c r="I10" s="97"/>
      <c r="J10" s="104"/>
      <c r="K10" s="151">
        <v>60</v>
      </c>
      <c r="L10" s="158">
        <v>0.9</v>
      </c>
      <c r="M10" s="159">
        <f>M9</f>
        <v>9.2799999999999994</v>
      </c>
      <c r="N10" s="31">
        <f>PRODUCT(K10:M10)</f>
        <v>501.11999999999995</v>
      </c>
      <c r="O10" s="109"/>
      <c r="P10" s="42" t="str">
        <f>P9</f>
        <v>0,13</v>
      </c>
      <c r="Q10" s="31">
        <f>P10*K10*L10</f>
        <v>7.0200000000000005</v>
      </c>
      <c r="R10" s="32"/>
      <c r="T10" s="129"/>
    </row>
    <row r="11" spans="1:20" x14ac:dyDescent="0.2">
      <c r="B11" s="43"/>
      <c r="C11" s="39"/>
      <c r="D11" s="35"/>
      <c r="E11" s="34" t="s">
        <v>17</v>
      </c>
      <c r="F11" s="34"/>
      <c r="G11" s="34"/>
      <c r="H11" s="37"/>
      <c r="I11" s="37"/>
      <c r="J11" s="40"/>
      <c r="K11" s="28"/>
      <c r="L11" s="126"/>
      <c r="M11" s="30"/>
      <c r="N11" s="82"/>
      <c r="O11" s="109"/>
      <c r="P11" s="31"/>
      <c r="Q11" s="34">
        <f t="shared" si="0"/>
        <v>0</v>
      </c>
      <c r="R11" s="91"/>
    </row>
    <row r="12" spans="1:20" ht="81.599999999999994" x14ac:dyDescent="0.2">
      <c r="B12" s="43" t="s">
        <v>39</v>
      </c>
      <c r="C12" s="39"/>
      <c r="D12" s="38" t="s">
        <v>43</v>
      </c>
      <c r="E12" s="36" t="s">
        <v>44</v>
      </c>
      <c r="F12" s="34"/>
      <c r="G12" s="34"/>
      <c r="H12" s="37"/>
      <c r="I12" s="37"/>
      <c r="J12" s="40"/>
      <c r="K12" s="28"/>
      <c r="L12" s="126"/>
      <c r="M12" s="30"/>
      <c r="N12" s="82"/>
      <c r="O12" s="109"/>
      <c r="P12" s="31"/>
      <c r="Q12" s="34">
        <f t="shared" si="0"/>
        <v>0</v>
      </c>
      <c r="R12" s="91"/>
    </row>
    <row r="13" spans="1:20" x14ac:dyDescent="0.2">
      <c r="B13" s="43"/>
      <c r="C13" s="39"/>
      <c r="D13" s="35"/>
      <c r="E13" s="35" t="s">
        <v>16</v>
      </c>
      <c r="F13" s="34"/>
      <c r="G13" s="34"/>
      <c r="H13" s="37"/>
      <c r="I13" s="37"/>
      <c r="J13" s="40"/>
      <c r="K13" s="28"/>
      <c r="L13" s="126"/>
      <c r="M13" s="30"/>
      <c r="N13" s="82"/>
      <c r="O13" s="109"/>
      <c r="P13" s="31"/>
      <c r="Q13" s="34">
        <f t="shared" si="0"/>
        <v>0</v>
      </c>
      <c r="R13" s="91"/>
    </row>
    <row r="14" spans="1:20" x14ac:dyDescent="0.2">
      <c r="B14" s="43"/>
      <c r="C14" s="39"/>
      <c r="D14" s="35"/>
      <c r="E14" s="35" t="s">
        <v>17</v>
      </c>
      <c r="F14" s="34">
        <v>135</v>
      </c>
      <c r="G14" s="34"/>
      <c r="H14" s="37"/>
      <c r="I14" s="37"/>
      <c r="J14" s="40"/>
      <c r="K14" s="28">
        <f>ROUND(PRODUCT(F14:I14),2)</f>
        <v>135</v>
      </c>
      <c r="L14" s="126"/>
      <c r="M14" s="30"/>
      <c r="N14" s="82"/>
      <c r="O14" s="109"/>
      <c r="P14" s="31"/>
      <c r="Q14" s="34">
        <f t="shared" si="0"/>
        <v>0</v>
      </c>
      <c r="R14" s="91"/>
    </row>
    <row r="15" spans="1:20" x14ac:dyDescent="0.2">
      <c r="B15" s="43"/>
      <c r="C15" s="39"/>
      <c r="D15" s="35"/>
      <c r="E15" s="34"/>
      <c r="F15" s="34"/>
      <c r="G15" s="34"/>
      <c r="H15" s="37"/>
      <c r="I15" s="37"/>
      <c r="J15" s="40"/>
      <c r="K15" s="28"/>
      <c r="L15" s="126"/>
      <c r="M15" s="30"/>
      <c r="N15" s="82"/>
      <c r="O15" s="109"/>
      <c r="P15" s="31"/>
      <c r="Q15" s="34">
        <f t="shared" si="0"/>
        <v>0</v>
      </c>
      <c r="R15" s="91"/>
    </row>
    <row r="16" spans="1:20" x14ac:dyDescent="0.2">
      <c r="B16" s="43"/>
      <c r="C16" s="39"/>
      <c r="D16" s="35"/>
      <c r="E16" s="34" t="s">
        <v>18</v>
      </c>
      <c r="F16" s="34"/>
      <c r="G16" s="34"/>
      <c r="H16" s="37"/>
      <c r="I16" s="37"/>
      <c r="J16" s="69" t="s">
        <v>130</v>
      </c>
      <c r="K16" s="28">
        <f>ROUND(SUM(K13:K15),2)</f>
        <v>135</v>
      </c>
      <c r="L16" s="126">
        <v>0</v>
      </c>
      <c r="M16" s="30">
        <v>8.49</v>
      </c>
      <c r="N16" s="82">
        <f>ROUND(PRODUCT(K16:M16),2)</f>
        <v>0</v>
      </c>
      <c r="O16" s="109"/>
      <c r="P16" s="42" t="s">
        <v>124</v>
      </c>
      <c r="Q16" s="34">
        <f>P16*K16*L16</f>
        <v>0</v>
      </c>
      <c r="R16" s="91"/>
    </row>
    <row r="17" spans="2:20" x14ac:dyDescent="0.2">
      <c r="B17" s="33"/>
      <c r="C17" s="34"/>
      <c r="D17" s="95"/>
      <c r="E17" s="157" t="s">
        <v>139</v>
      </c>
      <c r="F17" s="31"/>
      <c r="G17" s="31"/>
      <c r="H17" s="97"/>
      <c r="I17" s="97"/>
      <c r="J17" s="104"/>
      <c r="K17" s="151">
        <v>135</v>
      </c>
      <c r="L17" s="158">
        <v>0.9</v>
      </c>
      <c r="M17" s="159">
        <f>M16</f>
        <v>8.49</v>
      </c>
      <c r="N17" s="31">
        <f>PRODUCT(K17:M17)</f>
        <v>1031.5350000000001</v>
      </c>
      <c r="O17" s="109"/>
      <c r="P17" s="42" t="str">
        <f>P16</f>
        <v>0,12</v>
      </c>
      <c r="Q17" s="31">
        <f>P17*K17*L17</f>
        <v>14.58</v>
      </c>
      <c r="R17" s="32"/>
      <c r="T17" s="129"/>
    </row>
    <row r="18" spans="2:20" x14ac:dyDescent="0.2">
      <c r="B18" s="43"/>
      <c r="C18" s="39"/>
      <c r="D18" s="35"/>
      <c r="E18" s="34" t="s">
        <v>17</v>
      </c>
      <c r="F18" s="34"/>
      <c r="G18" s="34"/>
      <c r="H18" s="37"/>
      <c r="I18" s="37"/>
      <c r="J18" s="40"/>
      <c r="K18" s="28"/>
      <c r="L18" s="126"/>
      <c r="M18" s="30"/>
      <c r="N18" s="82"/>
      <c r="O18" s="109"/>
      <c r="P18" s="31"/>
      <c r="Q18" s="34">
        <f t="shared" si="0"/>
        <v>0</v>
      </c>
      <c r="R18" s="91"/>
    </row>
    <row r="19" spans="2:20" s="115" customFormat="1" ht="71.400000000000006" x14ac:dyDescent="0.2">
      <c r="B19" s="43" t="s">
        <v>42</v>
      </c>
      <c r="C19" s="39"/>
      <c r="D19" s="77" t="s">
        <v>20</v>
      </c>
      <c r="E19" s="96" t="s">
        <v>21</v>
      </c>
      <c r="F19" s="31"/>
      <c r="G19" s="31"/>
      <c r="H19" s="97"/>
      <c r="I19" s="97"/>
      <c r="J19" s="101"/>
      <c r="K19" s="99"/>
      <c r="L19" s="126"/>
      <c r="M19" s="98"/>
      <c r="N19" s="31"/>
      <c r="O19" s="109"/>
      <c r="P19" s="31"/>
      <c r="Q19" s="31">
        <f t="shared" si="0"/>
        <v>0</v>
      </c>
      <c r="R19" s="32"/>
    </row>
    <row r="20" spans="2:20" s="115" customFormat="1" x14ac:dyDescent="0.2">
      <c r="B20" s="43"/>
      <c r="C20" s="39"/>
      <c r="D20" s="95"/>
      <c r="E20" s="95" t="s">
        <v>16</v>
      </c>
      <c r="F20" s="31"/>
      <c r="G20" s="31"/>
      <c r="H20" s="97"/>
      <c r="I20" s="97"/>
      <c r="J20" s="101"/>
      <c r="K20" s="99"/>
      <c r="L20" s="126"/>
      <c r="M20" s="98"/>
      <c r="N20" s="31"/>
      <c r="O20" s="109"/>
      <c r="P20" s="31"/>
      <c r="Q20" s="31">
        <f t="shared" si="0"/>
        <v>0</v>
      </c>
      <c r="R20" s="32"/>
    </row>
    <row r="21" spans="2:20" s="115" customFormat="1" x14ac:dyDescent="0.2">
      <c r="B21" s="43"/>
      <c r="C21" s="39"/>
      <c r="D21" s="95"/>
      <c r="E21" s="95" t="s">
        <v>17</v>
      </c>
      <c r="F21" s="31">
        <v>3</v>
      </c>
      <c r="G21" s="31"/>
      <c r="H21" s="97"/>
      <c r="I21" s="97"/>
      <c r="J21" s="101"/>
      <c r="K21" s="99">
        <f>ROUND(PRODUCT(F21:I21),2)</f>
        <v>3</v>
      </c>
      <c r="L21" s="126"/>
      <c r="M21" s="98"/>
      <c r="N21" s="31"/>
      <c r="O21" s="109"/>
      <c r="P21" s="31"/>
      <c r="Q21" s="31">
        <f t="shared" si="0"/>
        <v>0</v>
      </c>
      <c r="R21" s="32"/>
    </row>
    <row r="22" spans="2:20" s="115" customFormat="1" x14ac:dyDescent="0.2">
      <c r="B22" s="43"/>
      <c r="C22" s="39"/>
      <c r="D22" s="95"/>
      <c r="E22" s="31"/>
      <c r="F22" s="31"/>
      <c r="G22" s="31"/>
      <c r="H22" s="97"/>
      <c r="I22" s="97"/>
      <c r="J22" s="101"/>
      <c r="K22" s="99"/>
      <c r="L22" s="126"/>
      <c r="M22" s="98"/>
      <c r="N22" s="31"/>
      <c r="O22" s="109"/>
      <c r="P22" s="31"/>
      <c r="Q22" s="31">
        <f t="shared" si="0"/>
        <v>0</v>
      </c>
      <c r="R22" s="32"/>
    </row>
    <row r="23" spans="2:20" s="115" customFormat="1" x14ac:dyDescent="0.2">
      <c r="B23" s="43"/>
      <c r="C23" s="39"/>
      <c r="D23" s="95"/>
      <c r="E23" s="31" t="s">
        <v>19</v>
      </c>
      <c r="F23" s="31"/>
      <c r="G23" s="31"/>
      <c r="H23" s="97"/>
      <c r="I23" s="97"/>
      <c r="J23" s="100" t="s">
        <v>131</v>
      </c>
      <c r="K23" s="99">
        <f>ROUND(SUM(K20:K22),2)</f>
        <v>3</v>
      </c>
      <c r="L23" s="126">
        <v>0</v>
      </c>
      <c r="M23" s="98">
        <v>68.010000000000005</v>
      </c>
      <c r="N23" s="31">
        <f>ROUND(PRODUCT(K23:M23),2)</f>
        <v>0</v>
      </c>
      <c r="O23" s="109"/>
      <c r="P23" s="42">
        <v>1.52</v>
      </c>
      <c r="Q23" s="34">
        <f>P23*K23*L23</f>
        <v>0</v>
      </c>
      <c r="R23" s="32"/>
    </row>
    <row r="24" spans="2:20" x14ac:dyDescent="0.2">
      <c r="B24" s="33"/>
      <c r="C24" s="34"/>
      <c r="D24" s="95"/>
      <c r="E24" s="157" t="s">
        <v>139</v>
      </c>
      <c r="F24" s="31"/>
      <c r="G24" s="31"/>
      <c r="H24" s="97"/>
      <c r="I24" s="97"/>
      <c r="J24" s="104"/>
      <c r="K24" s="151">
        <v>3</v>
      </c>
      <c r="L24" s="158">
        <v>1</v>
      </c>
      <c r="M24" s="159">
        <f>M23</f>
        <v>68.010000000000005</v>
      </c>
      <c r="N24" s="31">
        <f>PRODUCT(K24:M24)</f>
        <v>204.03000000000003</v>
      </c>
      <c r="O24" s="109"/>
      <c r="P24" s="42">
        <f>P23</f>
        <v>1.52</v>
      </c>
      <c r="Q24" s="31">
        <f>P24*K24*L24</f>
        <v>4.5600000000000005</v>
      </c>
      <c r="R24" s="32"/>
      <c r="T24" s="129"/>
    </row>
    <row r="25" spans="2:20" s="115" customFormat="1" x14ac:dyDescent="0.2">
      <c r="B25" s="43"/>
      <c r="C25" s="39"/>
      <c r="D25" s="95"/>
      <c r="E25" s="31" t="s">
        <v>17</v>
      </c>
      <c r="F25" s="31"/>
      <c r="G25" s="31"/>
      <c r="H25" s="97"/>
      <c r="I25" s="97"/>
      <c r="J25" s="101"/>
      <c r="K25" s="99"/>
      <c r="L25" s="128"/>
      <c r="M25" s="98"/>
      <c r="N25" s="31"/>
      <c r="O25" s="109"/>
      <c r="P25" s="31"/>
      <c r="Q25" s="31">
        <f t="shared" si="0"/>
        <v>0</v>
      </c>
      <c r="R25" s="32"/>
    </row>
    <row r="26" spans="2:20" s="115" customFormat="1" ht="71.400000000000006" x14ac:dyDescent="0.2">
      <c r="B26" s="43" t="s">
        <v>45</v>
      </c>
      <c r="C26" s="39"/>
      <c r="D26" s="77" t="s">
        <v>47</v>
      </c>
      <c r="E26" s="96" t="s">
        <v>48</v>
      </c>
      <c r="F26" s="31"/>
      <c r="G26" s="31"/>
      <c r="H26" s="97"/>
      <c r="I26" s="97"/>
      <c r="J26" s="101"/>
      <c r="K26" s="99"/>
      <c r="L26" s="128"/>
      <c r="M26" s="98"/>
      <c r="N26" s="31"/>
      <c r="O26" s="109"/>
      <c r="P26" s="31"/>
      <c r="Q26" s="31">
        <f t="shared" si="0"/>
        <v>0</v>
      </c>
      <c r="R26" s="32"/>
    </row>
    <row r="27" spans="2:20" s="115" customFormat="1" x14ac:dyDescent="0.2">
      <c r="B27" s="43"/>
      <c r="C27" s="39"/>
      <c r="D27" s="95"/>
      <c r="E27" s="95" t="s">
        <v>16</v>
      </c>
      <c r="F27" s="31"/>
      <c r="G27" s="31"/>
      <c r="H27" s="97"/>
      <c r="I27" s="97"/>
      <c r="J27" s="101"/>
      <c r="K27" s="99"/>
      <c r="L27" s="128"/>
      <c r="M27" s="98"/>
      <c r="N27" s="31"/>
      <c r="O27" s="109"/>
      <c r="P27" s="31"/>
      <c r="Q27" s="31">
        <f t="shared" si="0"/>
        <v>0</v>
      </c>
      <c r="R27" s="32"/>
    </row>
    <row r="28" spans="2:20" s="115" customFormat="1" x14ac:dyDescent="0.2">
      <c r="B28" s="43"/>
      <c r="C28" s="39"/>
      <c r="D28" s="95"/>
      <c r="E28" s="95" t="s">
        <v>17</v>
      </c>
      <c r="F28" s="31">
        <v>3</v>
      </c>
      <c r="G28" s="31"/>
      <c r="H28" s="97"/>
      <c r="I28" s="97"/>
      <c r="J28" s="101"/>
      <c r="K28" s="99">
        <f>ROUND(PRODUCT(F28:I28),2)</f>
        <v>3</v>
      </c>
      <c r="L28" s="128"/>
      <c r="M28" s="98"/>
      <c r="N28" s="31"/>
      <c r="O28" s="109"/>
      <c r="P28" s="31"/>
      <c r="Q28" s="31">
        <f t="shared" si="0"/>
        <v>0</v>
      </c>
      <c r="R28" s="32"/>
    </row>
    <row r="29" spans="2:20" s="115" customFormat="1" x14ac:dyDescent="0.2">
      <c r="B29" s="43"/>
      <c r="C29" s="39"/>
      <c r="D29" s="95"/>
      <c r="E29" s="31"/>
      <c r="F29" s="31"/>
      <c r="G29" s="31"/>
      <c r="H29" s="97"/>
      <c r="I29" s="97"/>
      <c r="J29" s="101"/>
      <c r="K29" s="99"/>
      <c r="L29" s="128"/>
      <c r="M29" s="98"/>
      <c r="N29" s="31"/>
      <c r="O29" s="109"/>
      <c r="P29" s="31"/>
      <c r="Q29" s="31">
        <f t="shared" si="0"/>
        <v>0</v>
      </c>
      <c r="R29" s="32"/>
    </row>
    <row r="30" spans="2:20" s="115" customFormat="1" x14ac:dyDescent="0.2">
      <c r="B30" s="43"/>
      <c r="C30" s="39"/>
      <c r="D30" s="95"/>
      <c r="E30" s="31" t="s">
        <v>19</v>
      </c>
      <c r="F30" s="31"/>
      <c r="G30" s="31"/>
      <c r="H30" s="97"/>
      <c r="I30" s="97"/>
      <c r="J30" s="100" t="s">
        <v>131</v>
      </c>
      <c r="K30" s="99">
        <f>ROUND(SUM(K27:K29),2)</f>
        <v>3</v>
      </c>
      <c r="L30" s="128">
        <v>0</v>
      </c>
      <c r="M30" s="98">
        <v>74.41</v>
      </c>
      <c r="N30" s="31">
        <f>ROUND(PRODUCT(K30:M30),2)</f>
        <v>0</v>
      </c>
      <c r="O30" s="109"/>
      <c r="P30" s="42">
        <v>1.67</v>
      </c>
      <c r="Q30" s="34">
        <f>P30*K30*L30</f>
        <v>0</v>
      </c>
      <c r="R30" s="32"/>
    </row>
    <row r="31" spans="2:20" x14ac:dyDescent="0.2">
      <c r="B31" s="33"/>
      <c r="C31" s="34"/>
      <c r="D31" s="95"/>
      <c r="E31" s="157" t="s">
        <v>139</v>
      </c>
      <c r="F31" s="31"/>
      <c r="G31" s="31"/>
      <c r="H31" s="97"/>
      <c r="I31" s="97"/>
      <c r="J31" s="104"/>
      <c r="K31" s="151">
        <v>3</v>
      </c>
      <c r="L31" s="158">
        <v>0.9</v>
      </c>
      <c r="M31" s="159">
        <f>M30</f>
        <v>74.41</v>
      </c>
      <c r="N31" s="31">
        <f>PRODUCT(K31:M31)</f>
        <v>200.90700000000001</v>
      </c>
      <c r="O31" s="109"/>
      <c r="P31" s="42">
        <f>P30</f>
        <v>1.67</v>
      </c>
      <c r="Q31" s="31">
        <f>P31*K31*L31</f>
        <v>4.5090000000000003</v>
      </c>
      <c r="R31" s="32"/>
      <c r="T31" s="129"/>
    </row>
    <row r="32" spans="2:20" s="115" customFormat="1" x14ac:dyDescent="0.2">
      <c r="B32" s="43"/>
      <c r="C32" s="39"/>
      <c r="D32" s="95"/>
      <c r="E32" s="31" t="s">
        <v>17</v>
      </c>
      <c r="F32" s="31"/>
      <c r="G32" s="31"/>
      <c r="H32" s="97"/>
      <c r="I32" s="97"/>
      <c r="J32" s="101"/>
      <c r="K32" s="99"/>
      <c r="L32" s="126"/>
      <c r="M32" s="98"/>
      <c r="N32" s="31"/>
      <c r="O32" s="109"/>
      <c r="P32" s="31"/>
      <c r="Q32" s="31">
        <f t="shared" si="0"/>
        <v>0</v>
      </c>
      <c r="R32" s="32"/>
    </row>
    <row r="33" spans="2:20" s="115" customFormat="1" ht="51" x14ac:dyDescent="0.2">
      <c r="B33" s="43" t="s">
        <v>46</v>
      </c>
      <c r="C33" s="39"/>
      <c r="D33" s="77" t="s">
        <v>50</v>
      </c>
      <c r="E33" s="96" t="s">
        <v>51</v>
      </c>
      <c r="F33" s="31"/>
      <c r="G33" s="31"/>
      <c r="H33" s="97"/>
      <c r="I33" s="97"/>
      <c r="J33" s="101"/>
      <c r="K33" s="99"/>
      <c r="L33" s="126"/>
      <c r="M33" s="98"/>
      <c r="N33" s="31"/>
      <c r="O33" s="109"/>
      <c r="P33" s="31"/>
      <c r="Q33" s="31">
        <f t="shared" si="0"/>
        <v>0</v>
      </c>
      <c r="R33" s="32"/>
    </row>
    <row r="34" spans="2:20" s="115" customFormat="1" x14ac:dyDescent="0.2">
      <c r="B34" s="43"/>
      <c r="C34" s="39"/>
      <c r="D34" s="95"/>
      <c r="E34" s="95" t="s">
        <v>16</v>
      </c>
      <c r="F34" s="31"/>
      <c r="G34" s="31"/>
      <c r="H34" s="97"/>
      <c r="I34" s="97"/>
      <c r="J34" s="101"/>
      <c r="K34" s="99"/>
      <c r="L34" s="126"/>
      <c r="M34" s="98"/>
      <c r="N34" s="31"/>
      <c r="O34" s="109"/>
      <c r="P34" s="31"/>
      <c r="Q34" s="31">
        <f t="shared" si="0"/>
        <v>0</v>
      </c>
      <c r="R34" s="32"/>
    </row>
    <row r="35" spans="2:20" s="115" customFormat="1" x14ac:dyDescent="0.2">
      <c r="B35" s="43"/>
      <c r="C35" s="39"/>
      <c r="D35" s="95"/>
      <c r="E35" s="95" t="s">
        <v>17</v>
      </c>
      <c r="F35" s="31">
        <v>17</v>
      </c>
      <c r="G35" s="31"/>
      <c r="H35" s="97"/>
      <c r="I35" s="97"/>
      <c r="J35" s="101"/>
      <c r="K35" s="99">
        <f>ROUND(PRODUCT(F35:I35),2)</f>
        <v>17</v>
      </c>
      <c r="L35" s="126"/>
      <c r="M35" s="98"/>
      <c r="N35" s="31"/>
      <c r="O35" s="109"/>
      <c r="P35" s="31"/>
      <c r="Q35" s="31">
        <f t="shared" si="0"/>
        <v>0</v>
      </c>
      <c r="R35" s="32"/>
    </row>
    <row r="36" spans="2:20" s="115" customFormat="1" x14ac:dyDescent="0.2">
      <c r="B36" s="43"/>
      <c r="C36" s="39"/>
      <c r="D36" s="95"/>
      <c r="E36" s="31"/>
      <c r="F36" s="31"/>
      <c r="G36" s="31"/>
      <c r="H36" s="97"/>
      <c r="I36" s="97"/>
      <c r="J36" s="101"/>
      <c r="K36" s="99"/>
      <c r="L36" s="126"/>
      <c r="M36" s="98"/>
      <c r="N36" s="31"/>
      <c r="O36" s="109"/>
      <c r="P36" s="31"/>
      <c r="Q36" s="31">
        <f t="shared" si="0"/>
        <v>0</v>
      </c>
      <c r="R36" s="32"/>
    </row>
    <row r="37" spans="2:20" s="115" customFormat="1" x14ac:dyDescent="0.2">
      <c r="B37" s="43"/>
      <c r="C37" s="39"/>
      <c r="D37" s="95"/>
      <c r="E37" s="31" t="s">
        <v>19</v>
      </c>
      <c r="F37" s="31"/>
      <c r="G37" s="31"/>
      <c r="H37" s="97"/>
      <c r="I37" s="97"/>
      <c r="J37" s="100" t="s">
        <v>131</v>
      </c>
      <c r="K37" s="99">
        <f>ROUND(SUM(K34:K36),2)</f>
        <v>17</v>
      </c>
      <c r="L37" s="126">
        <v>0</v>
      </c>
      <c r="M37" s="98">
        <v>19.97</v>
      </c>
      <c r="N37" s="31">
        <f>ROUND(PRODUCT(K37:M37),2)</f>
        <v>0</v>
      </c>
      <c r="O37" s="109"/>
      <c r="P37" s="42">
        <v>0.28999999999999998</v>
      </c>
      <c r="Q37" s="34">
        <f>P37*K37*L37</f>
        <v>0</v>
      </c>
      <c r="R37" s="32"/>
    </row>
    <row r="38" spans="2:20" x14ac:dyDescent="0.2">
      <c r="B38" s="33"/>
      <c r="C38" s="34"/>
      <c r="D38" s="95"/>
      <c r="E38" s="157" t="s">
        <v>139</v>
      </c>
      <c r="F38" s="31"/>
      <c r="G38" s="31"/>
      <c r="H38" s="97"/>
      <c r="I38" s="97"/>
      <c r="J38" s="104"/>
      <c r="K38" s="151">
        <f>K37</f>
        <v>17</v>
      </c>
      <c r="L38" s="158">
        <v>1</v>
      </c>
      <c r="M38" s="159">
        <f>M37</f>
        <v>19.97</v>
      </c>
      <c r="N38" s="31">
        <f>PRODUCT(K38:M38)</f>
        <v>339.49</v>
      </c>
      <c r="O38" s="109"/>
      <c r="P38" s="42">
        <f>P37</f>
        <v>0.28999999999999998</v>
      </c>
      <c r="Q38" s="31">
        <f>P38*K38*L38</f>
        <v>4.93</v>
      </c>
      <c r="R38" s="32"/>
      <c r="T38" s="129"/>
    </row>
    <row r="39" spans="2:20" s="115" customFormat="1" x14ac:dyDescent="0.2">
      <c r="B39" s="43"/>
      <c r="C39" s="39"/>
      <c r="D39" s="95"/>
      <c r="E39" s="31" t="s">
        <v>17</v>
      </c>
      <c r="F39" s="31"/>
      <c r="G39" s="31"/>
      <c r="H39" s="97"/>
      <c r="I39" s="97"/>
      <c r="J39" s="101"/>
      <c r="K39" s="99"/>
      <c r="L39" s="126"/>
      <c r="M39" s="98"/>
      <c r="N39" s="31"/>
      <c r="O39" s="109"/>
      <c r="P39" s="31"/>
      <c r="Q39" s="31">
        <f t="shared" si="0"/>
        <v>0</v>
      </c>
      <c r="R39" s="32"/>
    </row>
    <row r="40" spans="2:20" s="115" customFormat="1" ht="71.400000000000006" x14ac:dyDescent="0.2">
      <c r="B40" s="43" t="s">
        <v>49</v>
      </c>
      <c r="C40" s="39"/>
      <c r="D40" s="77" t="s">
        <v>53</v>
      </c>
      <c r="E40" s="96" t="s">
        <v>54</v>
      </c>
      <c r="F40" s="31"/>
      <c r="G40" s="31"/>
      <c r="H40" s="97"/>
      <c r="I40" s="97"/>
      <c r="J40" s="101"/>
      <c r="K40" s="99"/>
      <c r="L40" s="126"/>
      <c r="M40" s="98"/>
      <c r="N40" s="31"/>
      <c r="O40" s="109"/>
      <c r="P40" s="31"/>
      <c r="Q40" s="31">
        <f t="shared" si="0"/>
        <v>0</v>
      </c>
      <c r="R40" s="32"/>
    </row>
    <row r="41" spans="2:20" s="115" customFormat="1" x14ac:dyDescent="0.2">
      <c r="B41" s="43"/>
      <c r="C41" s="39"/>
      <c r="D41" s="95"/>
      <c r="E41" s="95" t="s">
        <v>16</v>
      </c>
      <c r="F41" s="31"/>
      <c r="G41" s="31"/>
      <c r="H41" s="97"/>
      <c r="I41" s="97"/>
      <c r="J41" s="101"/>
      <c r="K41" s="99"/>
      <c r="L41" s="126"/>
      <c r="M41" s="98"/>
      <c r="N41" s="31"/>
      <c r="O41" s="109"/>
      <c r="P41" s="31"/>
      <c r="Q41" s="31">
        <f t="shared" si="0"/>
        <v>0</v>
      </c>
      <c r="R41" s="32"/>
    </row>
    <row r="42" spans="2:20" s="115" customFormat="1" x14ac:dyDescent="0.2">
      <c r="B42" s="43"/>
      <c r="C42" s="39"/>
      <c r="D42" s="95"/>
      <c r="E42" s="95" t="s">
        <v>17</v>
      </c>
      <c r="F42" s="31">
        <v>3</v>
      </c>
      <c r="G42" s="31"/>
      <c r="H42" s="97"/>
      <c r="I42" s="97"/>
      <c r="J42" s="101"/>
      <c r="K42" s="99">
        <f>ROUND(PRODUCT(F42:I42),2)</f>
        <v>3</v>
      </c>
      <c r="L42" s="126"/>
      <c r="M42" s="98"/>
      <c r="N42" s="31"/>
      <c r="O42" s="109"/>
      <c r="P42" s="31"/>
      <c r="Q42" s="31">
        <f t="shared" si="0"/>
        <v>0</v>
      </c>
      <c r="R42" s="32"/>
    </row>
    <row r="43" spans="2:20" s="115" customFormat="1" x14ac:dyDescent="0.2">
      <c r="B43" s="43"/>
      <c r="C43" s="39"/>
      <c r="D43" s="95"/>
      <c r="E43" s="31"/>
      <c r="F43" s="31"/>
      <c r="G43" s="31"/>
      <c r="H43" s="97"/>
      <c r="I43" s="97"/>
      <c r="J43" s="101"/>
      <c r="K43" s="99"/>
      <c r="L43" s="126"/>
      <c r="M43" s="98"/>
      <c r="N43" s="31"/>
      <c r="O43" s="109"/>
      <c r="P43" s="31"/>
      <c r="Q43" s="31">
        <f t="shared" si="0"/>
        <v>0</v>
      </c>
      <c r="R43" s="32"/>
    </row>
    <row r="44" spans="2:20" s="115" customFormat="1" x14ac:dyDescent="0.2">
      <c r="B44" s="43"/>
      <c r="C44" s="39"/>
      <c r="D44" s="95"/>
      <c r="E44" s="31" t="s">
        <v>19</v>
      </c>
      <c r="F44" s="31"/>
      <c r="G44" s="31"/>
      <c r="H44" s="97"/>
      <c r="I44" s="97"/>
      <c r="J44" s="100" t="s">
        <v>131</v>
      </c>
      <c r="K44" s="99">
        <f>ROUND(SUM(K41:K43),2)</f>
        <v>3</v>
      </c>
      <c r="L44" s="126">
        <v>0</v>
      </c>
      <c r="M44" s="98">
        <v>66.290000000000006</v>
      </c>
      <c r="N44" s="31">
        <f>ROUND(PRODUCT(K44:M44),2)</f>
        <v>0</v>
      </c>
      <c r="O44" s="109"/>
      <c r="P44" s="42">
        <v>0.96</v>
      </c>
      <c r="Q44" s="34">
        <f>P44*K44*L44</f>
        <v>0</v>
      </c>
      <c r="R44" s="32"/>
    </row>
    <row r="45" spans="2:20" x14ac:dyDescent="0.2">
      <c r="B45" s="33"/>
      <c r="C45" s="34"/>
      <c r="D45" s="95"/>
      <c r="E45" s="157" t="s">
        <v>139</v>
      </c>
      <c r="F45" s="31"/>
      <c r="G45" s="31"/>
      <c r="H45" s="97"/>
      <c r="I45" s="97"/>
      <c r="J45" s="104"/>
      <c r="K45" s="151">
        <v>3</v>
      </c>
      <c r="L45" s="158">
        <v>1</v>
      </c>
      <c r="M45" s="159">
        <f>M44</f>
        <v>66.290000000000006</v>
      </c>
      <c r="N45" s="31">
        <f>PRODUCT(K45:M45)</f>
        <v>198.87</v>
      </c>
      <c r="O45" s="109"/>
      <c r="P45" s="42">
        <f>P44</f>
        <v>0.96</v>
      </c>
      <c r="Q45" s="31">
        <f>P45*K45*L45</f>
        <v>2.88</v>
      </c>
      <c r="R45" s="32"/>
      <c r="T45" s="129"/>
    </row>
    <row r="46" spans="2:20" s="115" customFormat="1" x14ac:dyDescent="0.2">
      <c r="B46" s="43"/>
      <c r="C46" s="39"/>
      <c r="D46" s="95"/>
      <c r="E46" s="31" t="s">
        <v>17</v>
      </c>
      <c r="F46" s="31"/>
      <c r="G46" s="31"/>
      <c r="H46" s="97"/>
      <c r="I46" s="97"/>
      <c r="J46" s="101"/>
      <c r="K46" s="99"/>
      <c r="L46" s="126"/>
      <c r="M46" s="98"/>
      <c r="N46" s="31"/>
      <c r="O46" s="109"/>
      <c r="P46" s="31"/>
      <c r="Q46" s="31">
        <f t="shared" si="0"/>
        <v>0</v>
      </c>
      <c r="R46" s="32"/>
    </row>
    <row r="47" spans="2:20" s="115" customFormat="1" ht="153" x14ac:dyDescent="0.2">
      <c r="B47" s="43" t="s">
        <v>52</v>
      </c>
      <c r="C47" s="39"/>
      <c r="D47" s="77" t="s">
        <v>56</v>
      </c>
      <c r="E47" s="96" t="s">
        <v>57</v>
      </c>
      <c r="F47" s="31"/>
      <c r="G47" s="31"/>
      <c r="H47" s="97"/>
      <c r="I47" s="97"/>
      <c r="J47" s="101"/>
      <c r="K47" s="99"/>
      <c r="L47" s="126"/>
      <c r="M47" s="98"/>
      <c r="N47" s="31"/>
      <c r="O47" s="109"/>
      <c r="P47" s="31"/>
      <c r="Q47" s="31">
        <f t="shared" si="0"/>
        <v>0</v>
      </c>
      <c r="R47" s="32"/>
    </row>
    <row r="48" spans="2:20" s="115" customFormat="1" x14ac:dyDescent="0.2">
      <c r="B48" s="43"/>
      <c r="C48" s="39"/>
      <c r="D48" s="95"/>
      <c r="E48" s="95" t="s">
        <v>16</v>
      </c>
      <c r="F48" s="31"/>
      <c r="G48" s="31"/>
      <c r="H48" s="97"/>
      <c r="I48" s="97"/>
      <c r="J48" s="101"/>
      <c r="K48" s="99"/>
      <c r="L48" s="126"/>
      <c r="M48" s="98"/>
      <c r="N48" s="31"/>
      <c r="O48" s="109"/>
      <c r="P48" s="31"/>
      <c r="Q48" s="31">
        <f t="shared" si="0"/>
        <v>0</v>
      </c>
      <c r="R48" s="32"/>
    </row>
    <row r="49" spans="2:20" s="115" customFormat="1" x14ac:dyDescent="0.2">
      <c r="B49" s="43"/>
      <c r="C49" s="39"/>
      <c r="D49" s="95"/>
      <c r="E49" s="95" t="s">
        <v>17</v>
      </c>
      <c r="F49" s="31">
        <v>9</v>
      </c>
      <c r="G49" s="31"/>
      <c r="H49" s="97"/>
      <c r="I49" s="97"/>
      <c r="J49" s="101"/>
      <c r="K49" s="99">
        <f>ROUND(PRODUCT(F49:I49),2)</f>
        <v>9</v>
      </c>
      <c r="L49" s="126"/>
      <c r="M49" s="98"/>
      <c r="N49" s="31"/>
      <c r="O49" s="109"/>
      <c r="P49" s="31"/>
      <c r="Q49" s="31">
        <f t="shared" si="0"/>
        <v>0</v>
      </c>
      <c r="R49" s="32"/>
    </row>
    <row r="50" spans="2:20" s="115" customFormat="1" x14ac:dyDescent="0.2">
      <c r="B50" s="43"/>
      <c r="C50" s="39"/>
      <c r="D50" s="95"/>
      <c r="E50" s="31"/>
      <c r="F50" s="31"/>
      <c r="G50" s="31"/>
      <c r="H50" s="97"/>
      <c r="I50" s="97"/>
      <c r="J50" s="101"/>
      <c r="K50" s="99"/>
      <c r="L50" s="126"/>
      <c r="M50" s="98"/>
      <c r="N50" s="31"/>
      <c r="O50" s="109"/>
      <c r="P50" s="31"/>
      <c r="Q50" s="31">
        <f t="shared" si="0"/>
        <v>0</v>
      </c>
      <c r="R50" s="32"/>
    </row>
    <row r="51" spans="2:20" s="115" customFormat="1" x14ac:dyDescent="0.2">
      <c r="B51" s="43"/>
      <c r="C51" s="39"/>
      <c r="D51" s="95"/>
      <c r="E51" s="31" t="s">
        <v>19</v>
      </c>
      <c r="F51" s="31"/>
      <c r="G51" s="31"/>
      <c r="H51" s="97"/>
      <c r="I51" s="97"/>
      <c r="J51" s="100" t="s">
        <v>131</v>
      </c>
      <c r="K51" s="99">
        <f>ROUND(SUM(K48:K50),2)</f>
        <v>9</v>
      </c>
      <c r="L51" s="126">
        <v>0</v>
      </c>
      <c r="M51" s="98">
        <v>159.09</v>
      </c>
      <c r="N51" s="31">
        <f>ROUND(PRODUCT(K51:M51),2)</f>
        <v>0</v>
      </c>
      <c r="O51" s="109"/>
      <c r="P51" s="42">
        <v>2.2999999999999998</v>
      </c>
      <c r="Q51" s="34">
        <f>P51*K51*L51</f>
        <v>0</v>
      </c>
      <c r="R51" s="32"/>
    </row>
    <row r="52" spans="2:20" x14ac:dyDescent="0.2">
      <c r="B52" s="33"/>
      <c r="C52" s="34"/>
      <c r="D52" s="95"/>
      <c r="E52" s="157" t="s">
        <v>139</v>
      </c>
      <c r="F52" s="31"/>
      <c r="G52" s="31"/>
      <c r="H52" s="97"/>
      <c r="I52" s="97"/>
      <c r="J52" s="104"/>
      <c r="K52" s="151">
        <v>9</v>
      </c>
      <c r="L52" s="158">
        <v>0.9</v>
      </c>
      <c r="M52" s="159">
        <f>M51</f>
        <v>159.09</v>
      </c>
      <c r="N52" s="31">
        <f>PRODUCT(K52:M52)</f>
        <v>1288.6289999999999</v>
      </c>
      <c r="O52" s="109"/>
      <c r="P52" s="42">
        <f>P51</f>
        <v>2.2999999999999998</v>
      </c>
      <c r="Q52" s="31">
        <f>P52*K52*L52</f>
        <v>18.63</v>
      </c>
      <c r="R52" s="32"/>
      <c r="T52" s="129"/>
    </row>
    <row r="53" spans="2:20" s="115" customFormat="1" x14ac:dyDescent="0.2">
      <c r="B53" s="43"/>
      <c r="C53" s="39"/>
      <c r="D53" s="95"/>
      <c r="E53" s="31" t="s">
        <v>17</v>
      </c>
      <c r="F53" s="31"/>
      <c r="G53" s="31"/>
      <c r="H53" s="97"/>
      <c r="I53" s="97"/>
      <c r="J53" s="101"/>
      <c r="K53" s="99"/>
      <c r="L53" s="126"/>
      <c r="M53" s="98"/>
      <c r="N53" s="31"/>
      <c r="O53" s="109"/>
      <c r="P53" s="31"/>
      <c r="Q53" s="31">
        <f t="shared" si="0"/>
        <v>0</v>
      </c>
      <c r="R53" s="32"/>
    </row>
    <row r="54" spans="2:20" s="115" customFormat="1" ht="183.6" x14ac:dyDescent="0.2">
      <c r="B54" s="43" t="s">
        <v>55</v>
      </c>
      <c r="C54" s="39"/>
      <c r="D54" s="77" t="s">
        <v>59</v>
      </c>
      <c r="E54" s="96" t="s">
        <v>60</v>
      </c>
      <c r="F54" s="31"/>
      <c r="G54" s="31"/>
      <c r="H54" s="97"/>
      <c r="I54" s="97"/>
      <c r="J54" s="101"/>
      <c r="K54" s="99"/>
      <c r="L54" s="126"/>
      <c r="M54" s="98"/>
      <c r="N54" s="31"/>
      <c r="O54" s="109"/>
      <c r="P54" s="31"/>
      <c r="Q54" s="31">
        <f t="shared" si="0"/>
        <v>0</v>
      </c>
      <c r="R54" s="32"/>
    </row>
    <row r="55" spans="2:20" s="115" customFormat="1" x14ac:dyDescent="0.2">
      <c r="B55" s="43"/>
      <c r="C55" s="39"/>
      <c r="D55" s="95"/>
      <c r="E55" s="95" t="s">
        <v>16</v>
      </c>
      <c r="F55" s="31"/>
      <c r="G55" s="31"/>
      <c r="H55" s="97"/>
      <c r="I55" s="97"/>
      <c r="J55" s="101"/>
      <c r="K55" s="99"/>
      <c r="L55" s="126"/>
      <c r="M55" s="98"/>
      <c r="N55" s="31"/>
      <c r="O55" s="109"/>
      <c r="P55" s="31"/>
      <c r="Q55" s="31">
        <f t="shared" si="0"/>
        <v>0</v>
      </c>
      <c r="R55" s="32"/>
    </row>
    <row r="56" spans="2:20" s="115" customFormat="1" x14ac:dyDescent="0.2">
      <c r="B56" s="43"/>
      <c r="C56" s="39"/>
      <c r="D56" s="95"/>
      <c r="E56" s="95" t="s">
        <v>17</v>
      </c>
      <c r="F56" s="31">
        <v>22</v>
      </c>
      <c r="G56" s="31"/>
      <c r="H56" s="97"/>
      <c r="I56" s="97"/>
      <c r="J56" s="101"/>
      <c r="K56" s="99">
        <f>ROUND(PRODUCT(F56:I56),2)</f>
        <v>22</v>
      </c>
      <c r="L56" s="126"/>
      <c r="M56" s="98"/>
      <c r="N56" s="31"/>
      <c r="O56" s="109"/>
      <c r="P56" s="31"/>
      <c r="Q56" s="31">
        <f t="shared" si="0"/>
        <v>0</v>
      </c>
      <c r="R56" s="32"/>
    </row>
    <row r="57" spans="2:20" s="115" customFormat="1" x14ac:dyDescent="0.2">
      <c r="B57" s="43"/>
      <c r="C57" s="39"/>
      <c r="D57" s="95"/>
      <c r="E57" s="31"/>
      <c r="F57" s="31"/>
      <c r="G57" s="31"/>
      <c r="H57" s="97"/>
      <c r="I57" s="97"/>
      <c r="J57" s="101"/>
      <c r="K57" s="99"/>
      <c r="L57" s="126"/>
      <c r="M57" s="98"/>
      <c r="N57" s="31"/>
      <c r="O57" s="109"/>
      <c r="P57" s="31"/>
      <c r="Q57" s="31">
        <f t="shared" si="0"/>
        <v>0</v>
      </c>
      <c r="R57" s="32"/>
    </row>
    <row r="58" spans="2:20" s="115" customFormat="1" x14ac:dyDescent="0.2">
      <c r="B58" s="43"/>
      <c r="C58" s="39"/>
      <c r="D58" s="95"/>
      <c r="E58" s="31" t="s">
        <v>19</v>
      </c>
      <c r="F58" s="31"/>
      <c r="G58" s="31"/>
      <c r="H58" s="97"/>
      <c r="I58" s="97"/>
      <c r="J58" s="100" t="s">
        <v>131</v>
      </c>
      <c r="K58" s="99">
        <f>ROUND(SUM(K55:K57),2)</f>
        <v>22</v>
      </c>
      <c r="L58" s="126">
        <v>0</v>
      </c>
      <c r="M58" s="98">
        <v>165.37</v>
      </c>
      <c r="N58" s="31">
        <f>ROUND(PRODUCT(K58:M58),2)</f>
        <v>0</v>
      </c>
      <c r="O58" s="109"/>
      <c r="P58" s="42">
        <v>2.39</v>
      </c>
      <c r="Q58" s="34">
        <f>P58*K58*L58</f>
        <v>0</v>
      </c>
      <c r="R58" s="32"/>
    </row>
    <row r="59" spans="2:20" x14ac:dyDescent="0.2">
      <c r="B59" s="33"/>
      <c r="C59" s="34"/>
      <c r="D59" s="95"/>
      <c r="E59" s="157" t="s">
        <v>139</v>
      </c>
      <c r="F59" s="31"/>
      <c r="G59" s="31"/>
      <c r="H59" s="97"/>
      <c r="I59" s="97"/>
      <c r="J59" s="104"/>
      <c r="K59" s="151">
        <v>22</v>
      </c>
      <c r="L59" s="158">
        <v>0.9</v>
      </c>
      <c r="M59" s="159">
        <f>M58</f>
        <v>165.37</v>
      </c>
      <c r="N59" s="31">
        <f>PRODUCT(K59:M59)</f>
        <v>3274.326</v>
      </c>
      <c r="O59" s="109"/>
      <c r="P59" s="42">
        <f>P58</f>
        <v>2.39</v>
      </c>
      <c r="Q59" s="31">
        <f>P59*K59*L59</f>
        <v>47.322000000000003</v>
      </c>
      <c r="R59" s="32"/>
      <c r="T59" s="129"/>
    </row>
    <row r="60" spans="2:20" s="115" customFormat="1" x14ac:dyDescent="0.2">
      <c r="B60" s="43"/>
      <c r="C60" s="39"/>
      <c r="D60" s="95"/>
      <c r="E60" s="31" t="s">
        <v>17</v>
      </c>
      <c r="F60" s="31"/>
      <c r="G60" s="31"/>
      <c r="H60" s="97"/>
      <c r="I60" s="97"/>
      <c r="J60" s="101"/>
      <c r="K60" s="99"/>
      <c r="L60" s="126"/>
      <c r="M60" s="98"/>
      <c r="N60" s="31"/>
      <c r="O60" s="109"/>
      <c r="P60" s="31"/>
      <c r="Q60" s="31">
        <f t="shared" si="0"/>
        <v>0</v>
      </c>
      <c r="R60" s="32"/>
    </row>
    <row r="61" spans="2:20" s="115" customFormat="1" x14ac:dyDescent="0.2">
      <c r="B61" s="43" t="s">
        <v>58</v>
      </c>
      <c r="C61" s="39"/>
      <c r="D61" s="77" t="s">
        <v>62</v>
      </c>
      <c r="E61" s="96" t="s">
        <v>63</v>
      </c>
      <c r="F61" s="31"/>
      <c r="G61" s="31"/>
      <c r="H61" s="97"/>
      <c r="I61" s="97"/>
      <c r="J61" s="101"/>
      <c r="K61" s="99"/>
      <c r="L61" s="126"/>
      <c r="M61" s="98"/>
      <c r="N61" s="31"/>
      <c r="O61" s="109"/>
      <c r="P61" s="31"/>
      <c r="Q61" s="31">
        <f t="shared" si="0"/>
        <v>0</v>
      </c>
      <c r="R61" s="32"/>
    </row>
    <row r="62" spans="2:20" s="115" customFormat="1" x14ac:dyDescent="0.2">
      <c r="B62" s="43"/>
      <c r="C62" s="39"/>
      <c r="D62" s="95"/>
      <c r="E62" s="95" t="s">
        <v>16</v>
      </c>
      <c r="F62" s="31"/>
      <c r="G62" s="31"/>
      <c r="H62" s="97"/>
      <c r="I62" s="97"/>
      <c r="J62" s="101"/>
      <c r="K62" s="99"/>
      <c r="L62" s="126"/>
      <c r="M62" s="98"/>
      <c r="N62" s="31"/>
      <c r="O62" s="109"/>
      <c r="P62" s="31"/>
      <c r="Q62" s="31">
        <f t="shared" si="0"/>
        <v>0</v>
      </c>
      <c r="R62" s="32"/>
    </row>
    <row r="63" spans="2:20" s="115" customFormat="1" x14ac:dyDescent="0.2">
      <c r="B63" s="43"/>
      <c r="C63" s="39"/>
      <c r="D63" s="95"/>
      <c r="E63" s="95" t="s">
        <v>64</v>
      </c>
      <c r="F63" s="31">
        <v>40</v>
      </c>
      <c r="G63" s="31"/>
      <c r="H63" s="97"/>
      <c r="I63" s="97"/>
      <c r="J63" s="101"/>
      <c r="K63" s="99">
        <f>ROUND(PRODUCT(F63:I63),2)</f>
        <v>40</v>
      </c>
      <c r="L63" s="126"/>
      <c r="M63" s="98"/>
      <c r="N63" s="31"/>
      <c r="O63" s="109"/>
      <c r="P63" s="31"/>
      <c r="Q63" s="31">
        <f t="shared" si="0"/>
        <v>0</v>
      </c>
      <c r="R63" s="32"/>
    </row>
    <row r="64" spans="2:20" s="115" customFormat="1" x14ac:dyDescent="0.2">
      <c r="B64" s="43"/>
      <c r="C64" s="39"/>
      <c r="D64" s="95"/>
      <c r="E64" s="31"/>
      <c r="F64" s="31"/>
      <c r="G64" s="31"/>
      <c r="H64" s="97"/>
      <c r="I64" s="97"/>
      <c r="J64" s="101"/>
      <c r="K64" s="99"/>
      <c r="L64" s="126"/>
      <c r="M64" s="98"/>
      <c r="N64" s="31"/>
      <c r="O64" s="109"/>
      <c r="P64" s="31"/>
      <c r="Q64" s="31">
        <f t="shared" ref="Q64:Q140" si="1">P64*K64</f>
        <v>0</v>
      </c>
      <c r="R64" s="32"/>
    </row>
    <row r="65" spans="2:18" s="115" customFormat="1" x14ac:dyDescent="0.2">
      <c r="B65" s="43"/>
      <c r="C65" s="39"/>
      <c r="D65" s="95"/>
      <c r="E65" s="31" t="s">
        <v>19</v>
      </c>
      <c r="F65" s="31"/>
      <c r="G65" s="31"/>
      <c r="H65" s="97"/>
      <c r="I65" s="97"/>
      <c r="J65" s="100" t="s">
        <v>131</v>
      </c>
      <c r="K65" s="99">
        <f>ROUND(SUM(K62:K64),2)</f>
        <v>40</v>
      </c>
      <c r="L65" s="126">
        <v>0</v>
      </c>
      <c r="M65" s="98">
        <v>16.5</v>
      </c>
      <c r="N65" s="31">
        <f>ROUND(PRODUCT(K65:M65),2)</f>
        <v>0</v>
      </c>
      <c r="O65" s="109"/>
      <c r="P65" s="42">
        <v>0.24</v>
      </c>
      <c r="Q65" s="34">
        <f>P65*K65*L65</f>
        <v>0</v>
      </c>
      <c r="R65" s="32"/>
    </row>
    <row r="66" spans="2:18" x14ac:dyDescent="0.2">
      <c r="B66" s="33"/>
      <c r="C66" s="34"/>
      <c r="D66" s="95"/>
      <c r="E66" s="157" t="s">
        <v>139</v>
      </c>
      <c r="F66" s="31"/>
      <c r="G66" s="31"/>
      <c r="H66" s="97"/>
      <c r="I66" s="97"/>
      <c r="J66" s="104"/>
      <c r="K66" s="151">
        <v>1E-4</v>
      </c>
      <c r="L66" s="158">
        <v>1E-8</v>
      </c>
      <c r="M66" s="159">
        <f>M65</f>
        <v>16.5</v>
      </c>
      <c r="N66" s="31">
        <f>PRODUCT(K66:M66)</f>
        <v>1.6500000000000001E-11</v>
      </c>
      <c r="O66" s="109"/>
      <c r="P66" s="42">
        <f>P65</f>
        <v>0.24</v>
      </c>
      <c r="Q66" s="31">
        <f>P66*K66*L66</f>
        <v>2.3999999999999999E-13</v>
      </c>
      <c r="R66" s="32"/>
    </row>
    <row r="67" spans="2:18" s="115" customFormat="1" x14ac:dyDescent="0.2">
      <c r="B67" s="43"/>
      <c r="C67" s="39"/>
      <c r="D67" s="95"/>
      <c r="E67" s="31" t="s">
        <v>17</v>
      </c>
      <c r="F67" s="31"/>
      <c r="G67" s="31"/>
      <c r="H67" s="97"/>
      <c r="I67" s="97"/>
      <c r="J67" s="101"/>
      <c r="K67" s="99"/>
      <c r="L67" s="126"/>
      <c r="M67" s="98"/>
      <c r="N67" s="31"/>
      <c r="O67" s="109"/>
      <c r="P67" s="31"/>
      <c r="Q67" s="31">
        <f t="shared" si="1"/>
        <v>0</v>
      </c>
      <c r="R67" s="32"/>
    </row>
    <row r="68" spans="2:18" s="115" customFormat="1" ht="20.399999999999999" x14ac:dyDescent="0.2">
      <c r="B68" s="43" t="s">
        <v>61</v>
      </c>
      <c r="C68" s="39"/>
      <c r="D68" s="77" t="s">
        <v>66</v>
      </c>
      <c r="E68" s="96" t="s">
        <v>67</v>
      </c>
      <c r="F68" s="31"/>
      <c r="G68" s="31"/>
      <c r="H68" s="97"/>
      <c r="I68" s="97"/>
      <c r="J68" s="101"/>
      <c r="K68" s="99"/>
      <c r="L68" s="126"/>
      <c r="M68" s="98"/>
      <c r="N68" s="31"/>
      <c r="O68" s="109"/>
      <c r="P68" s="31"/>
      <c r="Q68" s="31">
        <f t="shared" si="1"/>
        <v>0</v>
      </c>
      <c r="R68" s="32"/>
    </row>
    <row r="69" spans="2:18" s="115" customFormat="1" x14ac:dyDescent="0.2">
      <c r="B69" s="43"/>
      <c r="C69" s="39"/>
      <c r="D69" s="95"/>
      <c r="E69" s="95" t="s">
        <v>16</v>
      </c>
      <c r="F69" s="31"/>
      <c r="G69" s="31"/>
      <c r="H69" s="97"/>
      <c r="I69" s="97"/>
      <c r="J69" s="101"/>
      <c r="K69" s="99"/>
      <c r="L69" s="126"/>
      <c r="M69" s="98"/>
      <c r="N69" s="31"/>
      <c r="O69" s="109"/>
      <c r="P69" s="31"/>
      <c r="Q69" s="31">
        <f t="shared" si="1"/>
        <v>0</v>
      </c>
      <c r="R69" s="32"/>
    </row>
    <row r="70" spans="2:18" s="115" customFormat="1" x14ac:dyDescent="0.2">
      <c r="B70" s="43"/>
      <c r="C70" s="39"/>
      <c r="D70" s="95"/>
      <c r="E70" s="95" t="s">
        <v>17</v>
      </c>
      <c r="F70" s="31">
        <v>3</v>
      </c>
      <c r="G70" s="31"/>
      <c r="H70" s="97"/>
      <c r="I70" s="97"/>
      <c r="J70" s="101"/>
      <c r="K70" s="99">
        <f>ROUND(PRODUCT(F70:I70),2)</f>
        <v>3</v>
      </c>
      <c r="L70" s="126"/>
      <c r="M70" s="98"/>
      <c r="N70" s="31"/>
      <c r="O70" s="109"/>
      <c r="P70" s="31"/>
      <c r="Q70" s="31">
        <f t="shared" si="1"/>
        <v>0</v>
      </c>
      <c r="R70" s="32"/>
    </row>
    <row r="71" spans="2:18" s="115" customFormat="1" x14ac:dyDescent="0.2">
      <c r="B71" s="43"/>
      <c r="C71" s="39"/>
      <c r="D71" s="95"/>
      <c r="E71" s="31"/>
      <c r="F71" s="31"/>
      <c r="G71" s="31"/>
      <c r="H71" s="97"/>
      <c r="I71" s="97"/>
      <c r="J71" s="101"/>
      <c r="K71" s="99"/>
      <c r="L71" s="126"/>
      <c r="M71" s="98"/>
      <c r="N71" s="31"/>
      <c r="O71" s="109"/>
      <c r="P71" s="31"/>
      <c r="Q71" s="31">
        <f t="shared" si="1"/>
        <v>0</v>
      </c>
      <c r="R71" s="32"/>
    </row>
    <row r="72" spans="2:18" s="115" customFormat="1" x14ac:dyDescent="0.2">
      <c r="B72" s="43"/>
      <c r="C72" s="39"/>
      <c r="D72" s="95"/>
      <c r="E72" s="31" t="s">
        <v>19</v>
      </c>
      <c r="F72" s="31"/>
      <c r="G72" s="31"/>
      <c r="H72" s="97"/>
      <c r="I72" s="97"/>
      <c r="J72" s="100" t="s">
        <v>131</v>
      </c>
      <c r="K72" s="99">
        <f>ROUND(SUM(K69:K71),2)</f>
        <v>3</v>
      </c>
      <c r="L72" s="126">
        <v>0</v>
      </c>
      <c r="M72" s="98">
        <v>285.14</v>
      </c>
      <c r="N72" s="31">
        <f>ROUND(PRODUCT(K72:M72),2)</f>
        <v>0</v>
      </c>
      <c r="O72" s="109"/>
      <c r="P72" s="42">
        <v>4.1100000000000003</v>
      </c>
      <c r="Q72" s="34">
        <f>P72*K72*L72</f>
        <v>0</v>
      </c>
      <c r="R72" s="32"/>
    </row>
    <row r="73" spans="2:18" x14ac:dyDescent="0.2">
      <c r="B73" s="33"/>
      <c r="C73" s="34"/>
      <c r="D73" s="95"/>
      <c r="E73" s="157" t="s">
        <v>139</v>
      </c>
      <c r="F73" s="31"/>
      <c r="G73" s="31"/>
      <c r="H73" s="97"/>
      <c r="I73" s="97"/>
      <c r="J73" s="104"/>
      <c r="K73" s="151">
        <v>1E-4</v>
      </c>
      <c r="L73" s="158">
        <v>1E-8</v>
      </c>
      <c r="M73" s="159">
        <f>M72</f>
        <v>285.14</v>
      </c>
      <c r="N73" s="31">
        <f>PRODUCT(K73:M73)</f>
        <v>2.8513999999999996E-10</v>
      </c>
      <c r="O73" s="109"/>
      <c r="P73" s="42">
        <f>P72</f>
        <v>4.1100000000000003</v>
      </c>
      <c r="Q73" s="31">
        <f>P73*K73*L73</f>
        <v>4.1100000000000009E-12</v>
      </c>
      <c r="R73" s="32"/>
    </row>
    <row r="74" spans="2:18" s="115" customFormat="1" x14ac:dyDescent="0.2">
      <c r="B74" s="43"/>
      <c r="C74" s="39"/>
      <c r="D74" s="95"/>
      <c r="E74" s="31" t="s">
        <v>17</v>
      </c>
      <c r="F74" s="31"/>
      <c r="G74" s="31"/>
      <c r="H74" s="97"/>
      <c r="I74" s="97"/>
      <c r="J74" s="101"/>
      <c r="K74" s="99"/>
      <c r="L74" s="126"/>
      <c r="M74" s="98"/>
      <c r="N74" s="31"/>
      <c r="O74" s="109"/>
      <c r="P74" s="31"/>
      <c r="Q74" s="31">
        <f t="shared" si="1"/>
        <v>0</v>
      </c>
      <c r="R74" s="32"/>
    </row>
    <row r="75" spans="2:18" s="115" customFormat="1" ht="20.399999999999999" x14ac:dyDescent="0.2">
      <c r="B75" s="43" t="s">
        <v>65</v>
      </c>
      <c r="C75" s="39"/>
      <c r="D75" s="77" t="s">
        <v>69</v>
      </c>
      <c r="E75" s="96" t="s">
        <v>70</v>
      </c>
      <c r="F75" s="31"/>
      <c r="G75" s="31"/>
      <c r="H75" s="97"/>
      <c r="I75" s="97"/>
      <c r="J75" s="101"/>
      <c r="K75" s="99"/>
      <c r="L75" s="126"/>
      <c r="M75" s="98"/>
      <c r="N75" s="31"/>
      <c r="O75" s="109"/>
      <c r="P75" s="31"/>
      <c r="Q75" s="31">
        <f t="shared" si="1"/>
        <v>0</v>
      </c>
      <c r="R75" s="32"/>
    </row>
    <row r="76" spans="2:18" s="115" customFormat="1" x14ac:dyDescent="0.2">
      <c r="B76" s="43"/>
      <c r="C76" s="39"/>
      <c r="D76" s="95"/>
      <c r="E76" s="95" t="s">
        <v>16</v>
      </c>
      <c r="F76" s="31"/>
      <c r="G76" s="31"/>
      <c r="H76" s="97"/>
      <c r="I76" s="97"/>
      <c r="J76" s="101"/>
      <c r="K76" s="99"/>
      <c r="L76" s="126"/>
      <c r="M76" s="98"/>
      <c r="N76" s="31"/>
      <c r="O76" s="109"/>
      <c r="P76" s="31"/>
      <c r="Q76" s="31">
        <f t="shared" si="1"/>
        <v>0</v>
      </c>
      <c r="R76" s="32"/>
    </row>
    <row r="77" spans="2:18" s="115" customFormat="1" x14ac:dyDescent="0.2">
      <c r="B77" s="43"/>
      <c r="C77" s="39"/>
      <c r="D77" s="95"/>
      <c r="E77" s="95" t="s">
        <v>17</v>
      </c>
      <c r="F77" s="31">
        <v>17</v>
      </c>
      <c r="G77" s="31"/>
      <c r="H77" s="97"/>
      <c r="I77" s="97"/>
      <c r="J77" s="101"/>
      <c r="K77" s="99">
        <f>ROUND(PRODUCT(F77:I77),2)</f>
        <v>17</v>
      </c>
      <c r="L77" s="126"/>
      <c r="M77" s="98"/>
      <c r="N77" s="31"/>
      <c r="O77" s="109"/>
      <c r="P77" s="31"/>
      <c r="Q77" s="31">
        <f t="shared" si="1"/>
        <v>0</v>
      </c>
      <c r="R77" s="32"/>
    </row>
    <row r="78" spans="2:18" s="115" customFormat="1" x14ac:dyDescent="0.2">
      <c r="B78" s="43"/>
      <c r="C78" s="39"/>
      <c r="D78" s="95"/>
      <c r="E78" s="31"/>
      <c r="F78" s="31"/>
      <c r="G78" s="31"/>
      <c r="H78" s="97"/>
      <c r="I78" s="97"/>
      <c r="J78" s="101"/>
      <c r="K78" s="99"/>
      <c r="L78" s="126"/>
      <c r="M78" s="98"/>
      <c r="N78" s="31"/>
      <c r="O78" s="109"/>
      <c r="P78" s="31"/>
      <c r="Q78" s="31">
        <f t="shared" si="1"/>
        <v>0</v>
      </c>
      <c r="R78" s="32"/>
    </row>
    <row r="79" spans="2:18" s="115" customFormat="1" x14ac:dyDescent="0.2">
      <c r="B79" s="43"/>
      <c r="C79" s="39"/>
      <c r="D79" s="95"/>
      <c r="E79" s="31" t="s">
        <v>19</v>
      </c>
      <c r="F79" s="31"/>
      <c r="G79" s="31"/>
      <c r="H79" s="97"/>
      <c r="I79" s="97"/>
      <c r="J79" s="100" t="s">
        <v>131</v>
      </c>
      <c r="K79" s="99">
        <f>ROUND(SUM(K76:K78),2)</f>
        <v>17</v>
      </c>
      <c r="L79" s="126">
        <v>0</v>
      </c>
      <c r="M79" s="98">
        <v>188.43</v>
      </c>
      <c r="N79" s="31">
        <f>ROUND(PRODUCT(K79:M79),2)</f>
        <v>0</v>
      </c>
      <c r="O79" s="109"/>
      <c r="P79" s="42">
        <v>2.72</v>
      </c>
      <c r="Q79" s="34">
        <f>P79*K79*L79</f>
        <v>0</v>
      </c>
      <c r="R79" s="32"/>
    </row>
    <row r="80" spans="2:18" x14ac:dyDescent="0.2">
      <c r="B80" s="33"/>
      <c r="C80" s="34"/>
      <c r="D80" s="95"/>
      <c r="E80" s="157" t="s">
        <v>139</v>
      </c>
      <c r="F80" s="31"/>
      <c r="G80" s="31"/>
      <c r="H80" s="97"/>
      <c r="I80" s="97"/>
      <c r="J80" s="104"/>
      <c r="K80" s="151">
        <v>1E-4</v>
      </c>
      <c r="L80" s="158">
        <v>1E-8</v>
      </c>
      <c r="M80" s="159">
        <f>M79</f>
        <v>188.43</v>
      </c>
      <c r="N80" s="31">
        <f>PRODUCT(K80:M80)</f>
        <v>1.8843000000000002E-10</v>
      </c>
      <c r="O80" s="109"/>
      <c r="P80" s="42">
        <f>P79</f>
        <v>2.72</v>
      </c>
      <c r="Q80" s="31">
        <f>P80*K80*L80</f>
        <v>2.7200000000000005E-12</v>
      </c>
      <c r="R80" s="32"/>
    </row>
    <row r="81" spans="2:18" x14ac:dyDescent="0.2">
      <c r="B81" s="33"/>
      <c r="C81" s="34"/>
      <c r="D81" s="95"/>
      <c r="E81" s="157"/>
      <c r="F81" s="31"/>
      <c r="G81" s="31"/>
      <c r="H81" s="97"/>
      <c r="I81" s="97"/>
      <c r="J81" s="104"/>
      <c r="K81" s="151"/>
      <c r="L81" s="158"/>
      <c r="M81" s="159"/>
      <c r="N81" s="31"/>
      <c r="O81" s="109"/>
      <c r="P81" s="42"/>
      <c r="Q81" s="31"/>
      <c r="R81" s="32"/>
    </row>
    <row r="82" spans="2:18" s="115" customFormat="1" ht="51" x14ac:dyDescent="0.2">
      <c r="B82" s="43" t="s">
        <v>68</v>
      </c>
      <c r="C82" s="39"/>
      <c r="D82" s="77" t="s">
        <v>71</v>
      </c>
      <c r="E82" s="96" t="s">
        <v>72</v>
      </c>
      <c r="F82" s="31"/>
      <c r="G82" s="31"/>
      <c r="H82" s="97"/>
      <c r="I82" s="97"/>
      <c r="J82" s="101"/>
      <c r="K82" s="99"/>
      <c r="L82" s="126"/>
      <c r="M82" s="98"/>
      <c r="N82" s="31"/>
      <c r="O82" s="109"/>
      <c r="P82" s="31"/>
      <c r="Q82" s="31">
        <f t="shared" si="1"/>
        <v>0</v>
      </c>
      <c r="R82" s="32"/>
    </row>
    <row r="83" spans="2:18" s="115" customFormat="1" x14ac:dyDescent="0.2">
      <c r="B83" s="43"/>
      <c r="C83" s="39"/>
      <c r="D83" s="95"/>
      <c r="E83" s="95" t="s">
        <v>16</v>
      </c>
      <c r="F83" s="31"/>
      <c r="G83" s="31"/>
      <c r="H83" s="97"/>
      <c r="I83" s="97"/>
      <c r="J83" s="101"/>
      <c r="K83" s="99"/>
      <c r="L83" s="126"/>
      <c r="M83" s="98"/>
      <c r="N83" s="31"/>
      <c r="O83" s="109"/>
      <c r="P83" s="31"/>
      <c r="Q83" s="31">
        <f t="shared" si="1"/>
        <v>0</v>
      </c>
      <c r="R83" s="32"/>
    </row>
    <row r="84" spans="2:18" s="115" customFormat="1" x14ac:dyDescent="0.2">
      <c r="B84" s="43"/>
      <c r="C84" s="39"/>
      <c r="D84" s="95"/>
      <c r="E84" s="95" t="s">
        <v>17</v>
      </c>
      <c r="F84" s="31">
        <v>4</v>
      </c>
      <c r="G84" s="31"/>
      <c r="H84" s="97"/>
      <c r="I84" s="97"/>
      <c r="J84" s="101"/>
      <c r="K84" s="99">
        <f>ROUND(PRODUCT(F84:I84),2)</f>
        <v>4</v>
      </c>
      <c r="L84" s="126"/>
      <c r="M84" s="98"/>
      <c r="N84" s="31"/>
      <c r="O84" s="109"/>
      <c r="P84" s="31"/>
      <c r="Q84" s="31">
        <f t="shared" si="1"/>
        <v>0</v>
      </c>
      <c r="R84" s="32"/>
    </row>
    <row r="85" spans="2:18" s="115" customFormat="1" x14ac:dyDescent="0.2">
      <c r="B85" s="43"/>
      <c r="C85" s="39"/>
      <c r="D85" s="95"/>
      <c r="E85" s="31"/>
      <c r="F85" s="31"/>
      <c r="G85" s="31"/>
      <c r="H85" s="97"/>
      <c r="I85" s="97"/>
      <c r="J85" s="101"/>
      <c r="K85" s="99"/>
      <c r="L85" s="126"/>
      <c r="M85" s="98"/>
      <c r="N85" s="31"/>
      <c r="O85" s="109"/>
      <c r="P85" s="31"/>
      <c r="Q85" s="31">
        <f t="shared" si="1"/>
        <v>0</v>
      </c>
      <c r="R85" s="32"/>
    </row>
    <row r="86" spans="2:18" s="115" customFormat="1" x14ac:dyDescent="0.2">
      <c r="B86" s="43"/>
      <c r="C86" s="39"/>
      <c r="D86" s="95"/>
      <c r="E86" s="31" t="s">
        <v>19</v>
      </c>
      <c r="F86" s="31"/>
      <c r="G86" s="31"/>
      <c r="H86" s="97"/>
      <c r="I86" s="97"/>
      <c r="J86" s="100" t="s">
        <v>131</v>
      </c>
      <c r="K86" s="99">
        <f>ROUND(SUM(K83:K85),2)</f>
        <v>4</v>
      </c>
      <c r="L86" s="126">
        <v>0</v>
      </c>
      <c r="M86" s="98">
        <v>224.33</v>
      </c>
      <c r="N86" s="31">
        <f>ROUND(PRODUCT(K86:M86),2)</f>
        <v>0</v>
      </c>
      <c r="O86" s="109"/>
      <c r="P86" s="42">
        <v>3.24</v>
      </c>
      <c r="Q86" s="34">
        <f>P86*K86*L86</f>
        <v>0</v>
      </c>
      <c r="R86" s="32"/>
    </row>
    <row r="87" spans="2:18" x14ac:dyDescent="0.2">
      <c r="B87" s="33"/>
      <c r="C87" s="34"/>
      <c r="D87" s="95"/>
      <c r="E87" s="157" t="s">
        <v>139</v>
      </c>
      <c r="F87" s="31"/>
      <c r="G87" s="31"/>
      <c r="H87" s="97"/>
      <c r="I87" s="97"/>
      <c r="J87" s="104"/>
      <c r="K87" s="151">
        <v>1E-4</v>
      </c>
      <c r="L87" s="158">
        <v>1E-8</v>
      </c>
      <c r="M87" s="159">
        <f>M86</f>
        <v>224.33</v>
      </c>
      <c r="N87" s="31">
        <f>PRODUCT(K87:M87)</f>
        <v>2.2433000000000002E-10</v>
      </c>
      <c r="O87" s="109"/>
      <c r="P87" s="42">
        <f>P86</f>
        <v>3.24</v>
      </c>
      <c r="Q87" s="31">
        <f>P87*K87*L87</f>
        <v>3.2400000000000003E-12</v>
      </c>
      <c r="R87" s="32"/>
    </row>
    <row r="88" spans="2:18" x14ac:dyDescent="0.2">
      <c r="B88" s="33"/>
      <c r="C88" s="34"/>
      <c r="D88" s="95"/>
      <c r="E88" s="157"/>
      <c r="F88" s="31"/>
      <c r="G88" s="31"/>
      <c r="H88" s="97"/>
      <c r="I88" s="97"/>
      <c r="J88" s="104"/>
      <c r="K88" s="151"/>
      <c r="L88" s="158"/>
      <c r="M88" s="159"/>
      <c r="N88" s="31"/>
      <c r="O88" s="109"/>
      <c r="P88" s="42"/>
      <c r="Q88" s="31"/>
      <c r="R88" s="32"/>
    </row>
    <row r="89" spans="2:18" s="115" customFormat="1" ht="30.6" x14ac:dyDescent="0.2">
      <c r="B89" s="43" t="s">
        <v>75</v>
      </c>
      <c r="C89" s="39"/>
      <c r="D89" s="77" t="s">
        <v>73</v>
      </c>
      <c r="E89" s="96" t="s">
        <v>74</v>
      </c>
      <c r="F89" s="31"/>
      <c r="G89" s="31"/>
      <c r="H89" s="97"/>
      <c r="I89" s="97"/>
      <c r="J89" s="101"/>
      <c r="K89" s="99"/>
      <c r="L89" s="126"/>
      <c r="M89" s="98"/>
      <c r="N89" s="31"/>
      <c r="O89" s="109"/>
      <c r="P89" s="31"/>
      <c r="Q89" s="31">
        <f t="shared" si="1"/>
        <v>0</v>
      </c>
      <c r="R89" s="32"/>
    </row>
    <row r="90" spans="2:18" s="115" customFormat="1" x14ac:dyDescent="0.2">
      <c r="B90" s="43"/>
      <c r="C90" s="39"/>
      <c r="D90" s="95"/>
      <c r="E90" s="95" t="s">
        <v>16</v>
      </c>
      <c r="F90" s="31"/>
      <c r="G90" s="31"/>
      <c r="H90" s="97"/>
      <c r="I90" s="97"/>
      <c r="J90" s="101"/>
      <c r="K90" s="99"/>
      <c r="L90" s="126"/>
      <c r="M90" s="98"/>
      <c r="N90" s="31"/>
      <c r="O90" s="109"/>
      <c r="P90" s="31"/>
      <c r="Q90" s="31">
        <f t="shared" si="1"/>
        <v>0</v>
      </c>
      <c r="R90" s="32"/>
    </row>
    <row r="91" spans="2:18" s="115" customFormat="1" x14ac:dyDescent="0.2">
      <c r="B91" s="43"/>
      <c r="C91" s="39"/>
      <c r="D91" s="95"/>
      <c r="E91" s="95" t="s">
        <v>17</v>
      </c>
      <c r="F91" s="31">
        <v>4</v>
      </c>
      <c r="G91" s="31"/>
      <c r="H91" s="97"/>
      <c r="I91" s="97"/>
      <c r="J91" s="101"/>
      <c r="K91" s="99">
        <f>ROUND(PRODUCT(F91:I91),2)</f>
        <v>4</v>
      </c>
      <c r="L91" s="126"/>
      <c r="M91" s="98"/>
      <c r="N91" s="31"/>
      <c r="O91" s="109"/>
      <c r="P91" s="31"/>
      <c r="Q91" s="31">
        <f t="shared" si="1"/>
        <v>0</v>
      </c>
      <c r="R91" s="32"/>
    </row>
    <row r="92" spans="2:18" s="115" customFormat="1" x14ac:dyDescent="0.2">
      <c r="B92" s="43"/>
      <c r="C92" s="39"/>
      <c r="D92" s="95"/>
      <c r="E92" s="31"/>
      <c r="F92" s="31"/>
      <c r="G92" s="31"/>
      <c r="H92" s="97"/>
      <c r="I92" s="97"/>
      <c r="J92" s="101"/>
      <c r="K92" s="99"/>
      <c r="L92" s="126"/>
      <c r="M92" s="98"/>
      <c r="N92" s="31"/>
      <c r="O92" s="109"/>
      <c r="P92" s="31"/>
      <c r="Q92" s="31">
        <f t="shared" si="1"/>
        <v>0</v>
      </c>
      <c r="R92" s="32"/>
    </row>
    <row r="93" spans="2:18" s="115" customFormat="1" x14ac:dyDescent="0.2">
      <c r="B93" s="43"/>
      <c r="C93" s="39"/>
      <c r="D93" s="95"/>
      <c r="E93" s="31" t="s">
        <v>19</v>
      </c>
      <c r="F93" s="31"/>
      <c r="G93" s="31"/>
      <c r="H93" s="97"/>
      <c r="I93" s="97"/>
      <c r="J93" s="100" t="s">
        <v>131</v>
      </c>
      <c r="K93" s="99">
        <f>ROUND(SUM(K90:K92),2)</f>
        <v>4</v>
      </c>
      <c r="L93" s="126">
        <v>0</v>
      </c>
      <c r="M93" s="98">
        <v>2081.61</v>
      </c>
      <c r="N93" s="31">
        <f>ROUND(PRODUCT(K93:M93),2)</f>
        <v>0</v>
      </c>
      <c r="O93" s="109"/>
      <c r="P93" s="42">
        <v>30.04</v>
      </c>
      <c r="Q93" s="34">
        <f>P93*K93*L93</f>
        <v>0</v>
      </c>
      <c r="R93" s="32"/>
    </row>
    <row r="94" spans="2:18" x14ac:dyDescent="0.2">
      <c r="B94" s="33"/>
      <c r="C94" s="34"/>
      <c r="D94" s="95"/>
      <c r="E94" s="157" t="s">
        <v>139</v>
      </c>
      <c r="F94" s="31"/>
      <c r="G94" s="31"/>
      <c r="H94" s="97"/>
      <c r="I94" s="97"/>
      <c r="J94" s="104"/>
      <c r="K94" s="151">
        <v>1E-4</v>
      </c>
      <c r="L94" s="158">
        <v>1E-8</v>
      </c>
      <c r="M94" s="159">
        <f>M93</f>
        <v>2081.61</v>
      </c>
      <c r="N94" s="31">
        <f>PRODUCT(K94:M94)</f>
        <v>2.0816100000000002E-9</v>
      </c>
      <c r="O94" s="109"/>
      <c r="P94" s="42">
        <f>P93</f>
        <v>30.04</v>
      </c>
      <c r="Q94" s="31">
        <f>P94*K94*L94</f>
        <v>3.004E-11</v>
      </c>
      <c r="R94" s="32"/>
    </row>
    <row r="95" spans="2:18" s="115" customFormat="1" x14ac:dyDescent="0.2">
      <c r="B95" s="43"/>
      <c r="C95" s="39"/>
      <c r="D95" s="27"/>
      <c r="E95" s="102"/>
      <c r="F95" s="99"/>
      <c r="G95" s="99"/>
      <c r="H95" s="103"/>
      <c r="I95" s="103"/>
      <c r="J95" s="101"/>
      <c r="K95" s="99"/>
      <c r="L95" s="126"/>
      <c r="M95" s="98"/>
      <c r="N95" s="99"/>
      <c r="O95" s="109"/>
      <c r="P95" s="31"/>
      <c r="Q95" s="31">
        <f t="shared" si="1"/>
        <v>0</v>
      </c>
      <c r="R95" s="32"/>
    </row>
    <row r="96" spans="2:18" s="115" customFormat="1" ht="20.399999999999999" x14ac:dyDescent="0.2">
      <c r="B96" s="43" t="s">
        <v>78</v>
      </c>
      <c r="C96" s="39"/>
      <c r="D96" s="95" t="s">
        <v>76</v>
      </c>
      <c r="E96" s="96" t="s">
        <v>77</v>
      </c>
      <c r="F96" s="31"/>
      <c r="G96" s="31"/>
      <c r="H96" s="97"/>
      <c r="I96" s="97"/>
      <c r="J96" s="101"/>
      <c r="K96" s="99"/>
      <c r="L96" s="126"/>
      <c r="M96" s="98"/>
      <c r="N96" s="31"/>
      <c r="O96" s="109"/>
      <c r="P96" s="31"/>
      <c r="Q96" s="31">
        <f t="shared" si="1"/>
        <v>0</v>
      </c>
      <c r="R96" s="32"/>
    </row>
    <row r="97" spans="2:20" s="115" customFormat="1" x14ac:dyDescent="0.2">
      <c r="B97" s="43"/>
      <c r="C97" s="39"/>
      <c r="D97" s="95"/>
      <c r="E97" s="95" t="s">
        <v>16</v>
      </c>
      <c r="F97" s="31"/>
      <c r="G97" s="31"/>
      <c r="H97" s="97"/>
      <c r="I97" s="97"/>
      <c r="J97" s="101"/>
      <c r="K97" s="99"/>
      <c r="L97" s="126"/>
      <c r="M97" s="98"/>
      <c r="N97" s="31"/>
      <c r="O97" s="109"/>
      <c r="P97" s="31"/>
      <c r="Q97" s="31">
        <f t="shared" si="1"/>
        <v>0</v>
      </c>
      <c r="R97" s="32"/>
    </row>
    <row r="98" spans="2:20" s="115" customFormat="1" x14ac:dyDescent="0.2">
      <c r="B98" s="43"/>
      <c r="C98" s="39"/>
      <c r="D98" s="95"/>
      <c r="E98" s="95" t="s">
        <v>17</v>
      </c>
      <c r="F98" s="31">
        <v>2</v>
      </c>
      <c r="G98" s="31"/>
      <c r="H98" s="97"/>
      <c r="I98" s="97"/>
      <c r="J98" s="101"/>
      <c r="K98" s="99">
        <f>ROUND(PRODUCT(F98:I98),2)</f>
        <v>2</v>
      </c>
      <c r="L98" s="126"/>
      <c r="M98" s="98"/>
      <c r="N98" s="31"/>
      <c r="O98" s="109"/>
      <c r="P98" s="31"/>
      <c r="Q98" s="31">
        <f t="shared" si="1"/>
        <v>0</v>
      </c>
      <c r="R98" s="32"/>
    </row>
    <row r="99" spans="2:20" s="115" customFormat="1" x14ac:dyDescent="0.2">
      <c r="B99" s="43"/>
      <c r="C99" s="39"/>
      <c r="D99" s="95"/>
      <c r="E99" s="31"/>
      <c r="F99" s="31"/>
      <c r="G99" s="31"/>
      <c r="H99" s="97"/>
      <c r="I99" s="97"/>
      <c r="J99" s="101"/>
      <c r="K99" s="99"/>
      <c r="L99" s="126"/>
      <c r="M99" s="98"/>
      <c r="N99" s="31"/>
      <c r="O99" s="109"/>
      <c r="P99" s="31"/>
      <c r="Q99" s="31">
        <f t="shared" si="1"/>
        <v>0</v>
      </c>
      <c r="R99" s="32"/>
    </row>
    <row r="100" spans="2:20" s="115" customFormat="1" x14ac:dyDescent="0.2">
      <c r="B100" s="43"/>
      <c r="C100" s="39"/>
      <c r="D100" s="95"/>
      <c r="E100" s="31" t="s">
        <v>19</v>
      </c>
      <c r="F100" s="31"/>
      <c r="G100" s="31"/>
      <c r="H100" s="97"/>
      <c r="I100" s="97"/>
      <c r="J100" s="100" t="s">
        <v>131</v>
      </c>
      <c r="K100" s="99">
        <f>ROUND(SUM(K97:K99),2)</f>
        <v>2</v>
      </c>
      <c r="L100" s="126">
        <v>0</v>
      </c>
      <c r="M100" s="98">
        <v>28.19</v>
      </c>
      <c r="N100" s="31">
        <f>ROUND(PRODUCT(K100:M100),2)</f>
        <v>0</v>
      </c>
      <c r="O100" s="109"/>
      <c r="P100" s="31">
        <v>0.41</v>
      </c>
      <c r="Q100" s="34">
        <f>P100*K100*L100</f>
        <v>0</v>
      </c>
      <c r="R100" s="32"/>
    </row>
    <row r="101" spans="2:20" x14ac:dyDescent="0.2">
      <c r="B101" s="33"/>
      <c r="C101" s="34"/>
      <c r="D101" s="95"/>
      <c r="E101" s="157" t="s">
        <v>139</v>
      </c>
      <c r="F101" s="31"/>
      <c r="G101" s="31"/>
      <c r="H101" s="97"/>
      <c r="I101" s="97"/>
      <c r="J101" s="104"/>
      <c r="K101" s="151">
        <v>2</v>
      </c>
      <c r="L101" s="158">
        <v>0.9</v>
      </c>
      <c r="M101" s="159">
        <f>M100</f>
        <v>28.19</v>
      </c>
      <c r="N101" s="31">
        <f>PRODUCT(K101:M101)</f>
        <v>50.742000000000004</v>
      </c>
      <c r="O101" s="109"/>
      <c r="P101" s="42">
        <f>P100</f>
        <v>0.41</v>
      </c>
      <c r="Q101" s="31">
        <f>P101*K101*L101</f>
        <v>0.73799999999999999</v>
      </c>
      <c r="R101" s="32"/>
      <c r="T101" s="129"/>
    </row>
    <row r="102" spans="2:20" s="115" customFormat="1" x14ac:dyDescent="0.2">
      <c r="B102" s="43"/>
      <c r="C102" s="39"/>
      <c r="D102" s="95"/>
      <c r="E102" s="31" t="s">
        <v>17</v>
      </c>
      <c r="F102" s="31"/>
      <c r="G102" s="31"/>
      <c r="H102" s="97"/>
      <c r="I102" s="97"/>
      <c r="J102" s="101"/>
      <c r="K102" s="99"/>
      <c r="L102" s="126"/>
      <c r="M102" s="98"/>
      <c r="N102" s="31"/>
      <c r="O102" s="109"/>
      <c r="P102" s="31"/>
      <c r="Q102" s="31">
        <f t="shared" si="1"/>
        <v>0</v>
      </c>
      <c r="R102" s="32"/>
    </row>
    <row r="103" spans="2:20" s="115" customFormat="1" ht="30.6" x14ac:dyDescent="0.2">
      <c r="B103" s="43" t="s">
        <v>81</v>
      </c>
      <c r="C103" s="39"/>
      <c r="D103" s="95" t="s">
        <v>79</v>
      </c>
      <c r="E103" s="96" t="s">
        <v>80</v>
      </c>
      <c r="F103" s="31"/>
      <c r="G103" s="31"/>
      <c r="H103" s="97"/>
      <c r="I103" s="97"/>
      <c r="J103" s="101"/>
      <c r="K103" s="99"/>
      <c r="L103" s="126"/>
      <c r="M103" s="98"/>
      <c r="N103" s="31"/>
      <c r="O103" s="109"/>
      <c r="P103" s="31"/>
      <c r="Q103" s="31">
        <f t="shared" si="1"/>
        <v>0</v>
      </c>
      <c r="R103" s="32"/>
    </row>
    <row r="104" spans="2:20" s="115" customFormat="1" x14ac:dyDescent="0.2">
      <c r="B104" s="43"/>
      <c r="C104" s="39"/>
      <c r="D104" s="95"/>
      <c r="E104" s="95" t="s">
        <v>16</v>
      </c>
      <c r="F104" s="31"/>
      <c r="G104" s="31"/>
      <c r="H104" s="97"/>
      <c r="I104" s="97"/>
      <c r="J104" s="101"/>
      <c r="K104" s="99"/>
      <c r="L104" s="126"/>
      <c r="M104" s="98"/>
      <c r="N104" s="31"/>
      <c r="O104" s="109"/>
      <c r="P104" s="31"/>
      <c r="Q104" s="31">
        <f t="shared" si="1"/>
        <v>0</v>
      </c>
      <c r="R104" s="32"/>
    </row>
    <row r="105" spans="2:20" s="115" customFormat="1" x14ac:dyDescent="0.2">
      <c r="B105" s="43"/>
      <c r="C105" s="39"/>
      <c r="D105" s="95"/>
      <c r="E105" s="95" t="s">
        <v>17</v>
      </c>
      <c r="F105" s="31">
        <v>2</v>
      </c>
      <c r="G105" s="31"/>
      <c r="H105" s="97"/>
      <c r="I105" s="97"/>
      <c r="J105" s="101"/>
      <c r="K105" s="99">
        <f>ROUND(PRODUCT(F105:I105),2)</f>
        <v>2</v>
      </c>
      <c r="L105" s="126"/>
      <c r="M105" s="98"/>
      <c r="N105" s="31"/>
      <c r="O105" s="109"/>
      <c r="P105" s="31"/>
      <c r="Q105" s="31">
        <f t="shared" si="1"/>
        <v>0</v>
      </c>
      <c r="R105" s="32"/>
    </row>
    <row r="106" spans="2:20" s="115" customFormat="1" x14ac:dyDescent="0.2">
      <c r="B106" s="43"/>
      <c r="C106" s="39"/>
      <c r="D106" s="95"/>
      <c r="E106" s="31"/>
      <c r="F106" s="31"/>
      <c r="G106" s="31"/>
      <c r="H106" s="97"/>
      <c r="I106" s="97"/>
      <c r="J106" s="101"/>
      <c r="K106" s="99"/>
      <c r="L106" s="126"/>
      <c r="M106" s="98"/>
      <c r="N106" s="31"/>
      <c r="O106" s="109"/>
      <c r="P106" s="31"/>
      <c r="Q106" s="31">
        <f t="shared" si="1"/>
        <v>0</v>
      </c>
      <c r="R106" s="32"/>
    </row>
    <row r="107" spans="2:20" s="115" customFormat="1" x14ac:dyDescent="0.2">
      <c r="B107" s="43"/>
      <c r="C107" s="39"/>
      <c r="D107" s="95"/>
      <c r="E107" s="31" t="s">
        <v>19</v>
      </c>
      <c r="F107" s="31"/>
      <c r="G107" s="31"/>
      <c r="H107" s="97"/>
      <c r="I107" s="97"/>
      <c r="J107" s="100" t="s">
        <v>131</v>
      </c>
      <c r="K107" s="99">
        <f>ROUND(SUM(K104:K106),2)</f>
        <v>2</v>
      </c>
      <c r="L107" s="126">
        <v>0</v>
      </c>
      <c r="M107" s="98">
        <v>182.36</v>
      </c>
      <c r="N107" s="31">
        <f>ROUND(PRODUCT(K107:M107),2)</f>
        <v>0</v>
      </c>
      <c r="O107" s="109"/>
      <c r="P107" s="31">
        <v>2.63</v>
      </c>
      <c r="Q107" s="34">
        <f>P107*K107*L107</f>
        <v>0</v>
      </c>
      <c r="R107" s="32"/>
    </row>
    <row r="108" spans="2:20" x14ac:dyDescent="0.2">
      <c r="B108" s="33"/>
      <c r="C108" s="34"/>
      <c r="D108" s="95"/>
      <c r="E108" s="157" t="s">
        <v>139</v>
      </c>
      <c r="F108" s="31"/>
      <c r="G108" s="31"/>
      <c r="H108" s="97"/>
      <c r="I108" s="97"/>
      <c r="J108" s="104"/>
      <c r="K108" s="151">
        <v>1E-4</v>
      </c>
      <c r="L108" s="158">
        <v>1E-8</v>
      </c>
      <c r="M108" s="159">
        <f>M107</f>
        <v>182.36</v>
      </c>
      <c r="N108" s="31">
        <f>PRODUCT(K108:M108)</f>
        <v>1.8236E-10</v>
      </c>
      <c r="O108" s="109"/>
      <c r="P108" s="42">
        <f>P107</f>
        <v>2.63</v>
      </c>
      <c r="Q108" s="31">
        <f>P108*K108*L108</f>
        <v>2.6299999999999999E-12</v>
      </c>
      <c r="R108" s="32"/>
    </row>
    <row r="109" spans="2:20" s="115" customFormat="1" x14ac:dyDescent="0.2">
      <c r="B109" s="43"/>
      <c r="C109" s="39"/>
      <c r="D109" s="95"/>
      <c r="E109" s="31" t="s">
        <v>17</v>
      </c>
      <c r="F109" s="31"/>
      <c r="G109" s="31"/>
      <c r="H109" s="97"/>
      <c r="I109" s="97"/>
      <c r="J109" s="101"/>
      <c r="K109" s="99"/>
      <c r="L109" s="126"/>
      <c r="M109" s="98"/>
      <c r="N109" s="31"/>
      <c r="O109" s="109"/>
      <c r="P109" s="31"/>
      <c r="Q109" s="31">
        <f t="shared" si="1"/>
        <v>0</v>
      </c>
      <c r="R109" s="32"/>
    </row>
    <row r="110" spans="2:20" s="115" customFormat="1" x14ac:dyDescent="0.2">
      <c r="B110" s="43" t="s">
        <v>84</v>
      </c>
      <c r="C110" s="39"/>
      <c r="D110" s="95" t="s">
        <v>82</v>
      </c>
      <c r="E110" s="96" t="s">
        <v>83</v>
      </c>
      <c r="F110" s="31"/>
      <c r="G110" s="31"/>
      <c r="H110" s="97"/>
      <c r="I110" s="97"/>
      <c r="J110" s="101"/>
      <c r="K110" s="99"/>
      <c r="L110" s="126"/>
      <c r="M110" s="98"/>
      <c r="N110" s="31"/>
      <c r="O110" s="109"/>
      <c r="P110" s="31"/>
      <c r="Q110" s="31">
        <f t="shared" si="1"/>
        <v>0</v>
      </c>
      <c r="R110" s="32"/>
    </row>
    <row r="111" spans="2:20" s="115" customFormat="1" x14ac:dyDescent="0.2">
      <c r="B111" s="43"/>
      <c r="C111" s="39"/>
      <c r="D111" s="95"/>
      <c r="E111" s="95" t="s">
        <v>16</v>
      </c>
      <c r="F111" s="31"/>
      <c r="G111" s="31"/>
      <c r="H111" s="97"/>
      <c r="I111" s="97"/>
      <c r="J111" s="101"/>
      <c r="K111" s="99"/>
      <c r="L111" s="126"/>
      <c r="M111" s="98"/>
      <c r="N111" s="31"/>
      <c r="O111" s="109"/>
      <c r="P111" s="31"/>
      <c r="Q111" s="31">
        <f t="shared" si="1"/>
        <v>0</v>
      </c>
      <c r="R111" s="32"/>
    </row>
    <row r="112" spans="2:20" s="115" customFormat="1" x14ac:dyDescent="0.2">
      <c r="B112" s="43"/>
      <c r="C112" s="39"/>
      <c r="D112" s="95"/>
      <c r="E112" s="95" t="s">
        <v>17</v>
      </c>
      <c r="F112" s="31">
        <v>2</v>
      </c>
      <c r="G112" s="31"/>
      <c r="H112" s="97"/>
      <c r="I112" s="97"/>
      <c r="J112" s="101"/>
      <c r="K112" s="99">
        <f>ROUND(PRODUCT(F112:I112),2)</f>
        <v>2</v>
      </c>
      <c r="L112" s="126"/>
      <c r="M112" s="98"/>
      <c r="N112" s="31"/>
      <c r="O112" s="109"/>
      <c r="P112" s="31"/>
      <c r="Q112" s="31">
        <f t="shared" si="1"/>
        <v>0</v>
      </c>
      <c r="R112" s="32"/>
    </row>
    <row r="113" spans="2:20" s="115" customFormat="1" x14ac:dyDescent="0.2">
      <c r="B113" s="43"/>
      <c r="C113" s="39"/>
      <c r="D113" s="95"/>
      <c r="E113" s="31"/>
      <c r="F113" s="31"/>
      <c r="G113" s="31"/>
      <c r="H113" s="97"/>
      <c r="I113" s="97"/>
      <c r="J113" s="101"/>
      <c r="K113" s="99"/>
      <c r="L113" s="126"/>
      <c r="M113" s="98"/>
      <c r="N113" s="31"/>
      <c r="O113" s="109"/>
      <c r="P113" s="31"/>
      <c r="Q113" s="31">
        <f t="shared" si="1"/>
        <v>0</v>
      </c>
      <c r="R113" s="32"/>
    </row>
    <row r="114" spans="2:20" s="115" customFormat="1" x14ac:dyDescent="0.2">
      <c r="B114" s="43"/>
      <c r="C114" s="39"/>
      <c r="D114" s="95"/>
      <c r="E114" s="31" t="s">
        <v>19</v>
      </c>
      <c r="F114" s="31"/>
      <c r="G114" s="31"/>
      <c r="H114" s="97"/>
      <c r="I114" s="97"/>
      <c r="J114" s="100" t="s">
        <v>131</v>
      </c>
      <c r="K114" s="99">
        <f>ROUND(SUM(K111:K113),2)</f>
        <v>2</v>
      </c>
      <c r="L114" s="126">
        <v>0</v>
      </c>
      <c r="M114" s="98">
        <v>170.95</v>
      </c>
      <c r="N114" s="31">
        <f>ROUND(PRODUCT(K114:M114),2)</f>
        <v>0</v>
      </c>
      <c r="O114" s="109"/>
      <c r="P114" s="31">
        <v>2.4700000000000002</v>
      </c>
      <c r="Q114" s="34">
        <f>P114*K114*L114</f>
        <v>0</v>
      </c>
      <c r="R114" s="32"/>
    </row>
    <row r="115" spans="2:20" x14ac:dyDescent="0.2">
      <c r="B115" s="33"/>
      <c r="C115" s="34"/>
      <c r="D115" s="95"/>
      <c r="E115" s="157" t="s">
        <v>139</v>
      </c>
      <c r="F115" s="31"/>
      <c r="G115" s="31"/>
      <c r="H115" s="97"/>
      <c r="I115" s="97"/>
      <c r="J115" s="104"/>
      <c r="K115" s="151">
        <v>2</v>
      </c>
      <c r="L115" s="158">
        <v>0.9</v>
      </c>
      <c r="M115" s="159">
        <f>M114</f>
        <v>170.95</v>
      </c>
      <c r="N115" s="31">
        <f>PRODUCT(K115:M115)</f>
        <v>307.70999999999998</v>
      </c>
      <c r="O115" s="109"/>
      <c r="P115" s="42">
        <f>P114</f>
        <v>2.4700000000000002</v>
      </c>
      <c r="Q115" s="31">
        <f>P115*K115*L115</f>
        <v>4.4460000000000006</v>
      </c>
      <c r="R115" s="32"/>
      <c r="T115" s="129"/>
    </row>
    <row r="116" spans="2:20" s="115" customFormat="1" x14ac:dyDescent="0.2">
      <c r="B116" s="43"/>
      <c r="C116" s="39"/>
      <c r="D116" s="95"/>
      <c r="E116" s="31" t="s">
        <v>17</v>
      </c>
      <c r="F116" s="31"/>
      <c r="G116" s="31"/>
      <c r="H116" s="97"/>
      <c r="I116" s="97"/>
      <c r="J116" s="101"/>
      <c r="K116" s="99"/>
      <c r="L116" s="126"/>
      <c r="M116" s="98"/>
      <c r="N116" s="31"/>
      <c r="O116" s="109"/>
      <c r="P116" s="31"/>
      <c r="Q116" s="31">
        <f t="shared" si="1"/>
        <v>0</v>
      </c>
      <c r="R116" s="32"/>
    </row>
    <row r="117" spans="2:20" s="115" customFormat="1" ht="30.6" x14ac:dyDescent="0.2">
      <c r="B117" s="43" t="s">
        <v>87</v>
      </c>
      <c r="C117" s="39"/>
      <c r="D117" s="95" t="s">
        <v>85</v>
      </c>
      <c r="E117" s="96" t="s">
        <v>86</v>
      </c>
      <c r="F117" s="31"/>
      <c r="G117" s="31"/>
      <c r="H117" s="97"/>
      <c r="I117" s="97"/>
      <c r="J117" s="101"/>
      <c r="K117" s="99"/>
      <c r="L117" s="126"/>
      <c r="M117" s="98"/>
      <c r="N117" s="31"/>
      <c r="O117" s="109"/>
      <c r="P117" s="31"/>
      <c r="Q117" s="31">
        <f t="shared" si="1"/>
        <v>0</v>
      </c>
      <c r="R117" s="32"/>
    </row>
    <row r="118" spans="2:20" s="115" customFormat="1" x14ac:dyDescent="0.2">
      <c r="B118" s="43"/>
      <c r="C118" s="39"/>
      <c r="D118" s="95"/>
      <c r="E118" s="95" t="s">
        <v>16</v>
      </c>
      <c r="F118" s="31"/>
      <c r="G118" s="31"/>
      <c r="H118" s="97"/>
      <c r="I118" s="97"/>
      <c r="J118" s="101"/>
      <c r="K118" s="99"/>
      <c r="L118" s="126"/>
      <c r="M118" s="98"/>
      <c r="N118" s="31"/>
      <c r="O118" s="109"/>
      <c r="P118" s="31"/>
      <c r="Q118" s="31">
        <f t="shared" si="1"/>
        <v>0</v>
      </c>
      <c r="R118" s="32"/>
    </row>
    <row r="119" spans="2:20" s="115" customFormat="1" x14ac:dyDescent="0.2">
      <c r="B119" s="43"/>
      <c r="C119" s="39"/>
      <c r="D119" s="95"/>
      <c r="E119" s="95" t="s">
        <v>17</v>
      </c>
      <c r="F119" s="31">
        <v>2</v>
      </c>
      <c r="G119" s="31"/>
      <c r="H119" s="97"/>
      <c r="I119" s="97"/>
      <c r="J119" s="101"/>
      <c r="K119" s="99">
        <f>ROUND(PRODUCT(F119:I119),2)</f>
        <v>2</v>
      </c>
      <c r="L119" s="126"/>
      <c r="M119" s="98"/>
      <c r="N119" s="31"/>
      <c r="O119" s="109"/>
      <c r="P119" s="31"/>
      <c r="Q119" s="31">
        <f t="shared" si="1"/>
        <v>0</v>
      </c>
      <c r="R119" s="32"/>
    </row>
    <row r="120" spans="2:20" s="115" customFormat="1" x14ac:dyDescent="0.2">
      <c r="B120" s="43"/>
      <c r="C120" s="39"/>
      <c r="D120" s="95"/>
      <c r="E120" s="31"/>
      <c r="F120" s="31"/>
      <c r="G120" s="31"/>
      <c r="H120" s="97"/>
      <c r="I120" s="97"/>
      <c r="J120" s="101"/>
      <c r="K120" s="99"/>
      <c r="L120" s="126"/>
      <c r="M120" s="98"/>
      <c r="N120" s="31"/>
      <c r="O120" s="109"/>
      <c r="P120" s="31"/>
      <c r="Q120" s="31">
        <f t="shared" si="1"/>
        <v>0</v>
      </c>
      <c r="R120" s="32"/>
    </row>
    <row r="121" spans="2:20" x14ac:dyDescent="0.2">
      <c r="B121" s="33"/>
      <c r="C121" s="34"/>
      <c r="D121" s="95"/>
      <c r="E121" s="157" t="s">
        <v>139</v>
      </c>
      <c r="F121" s="31"/>
      <c r="G121" s="31"/>
      <c r="H121" s="97"/>
      <c r="I121" s="97"/>
      <c r="J121" s="104"/>
      <c r="K121" s="151">
        <v>1E-4</v>
      </c>
      <c r="L121" s="126">
        <v>0</v>
      </c>
      <c r="M121" s="159">
        <f>M120</f>
        <v>0</v>
      </c>
      <c r="N121" s="31">
        <f>PRODUCT(K121:M121)</f>
        <v>0</v>
      </c>
      <c r="O121" s="109"/>
      <c r="P121" s="42">
        <f>P120</f>
        <v>0</v>
      </c>
      <c r="Q121" s="34">
        <f>P121*K121*L121</f>
        <v>0</v>
      </c>
      <c r="R121" s="32"/>
    </row>
    <row r="122" spans="2:20" s="115" customFormat="1" x14ac:dyDescent="0.2">
      <c r="B122" s="43"/>
      <c r="C122" s="39"/>
      <c r="D122" s="95"/>
      <c r="E122" s="31" t="s">
        <v>19</v>
      </c>
      <c r="F122" s="31"/>
      <c r="G122" s="31"/>
      <c r="H122" s="97"/>
      <c r="I122" s="97"/>
      <c r="J122" s="100" t="s">
        <v>131</v>
      </c>
      <c r="K122" s="99">
        <f>ROUND(SUM(K118:K120),2)</f>
        <v>2</v>
      </c>
      <c r="L122" s="158">
        <v>1E-8</v>
      </c>
      <c r="M122" s="98">
        <v>145.33000000000001</v>
      </c>
      <c r="N122" s="31">
        <f>PRODUCT(K122:M122)</f>
        <v>2.9066000000000003E-6</v>
      </c>
      <c r="O122" s="109"/>
      <c r="P122" s="31">
        <v>2.1</v>
      </c>
      <c r="Q122" s="31">
        <f t="shared" si="1"/>
        <v>4.2</v>
      </c>
      <c r="R122" s="32"/>
    </row>
    <row r="123" spans="2:20" s="115" customFormat="1" x14ac:dyDescent="0.2">
      <c r="B123" s="43"/>
      <c r="C123" s="39"/>
      <c r="D123" s="95"/>
      <c r="E123" s="31" t="s">
        <v>17</v>
      </c>
      <c r="F123" s="31"/>
      <c r="G123" s="31"/>
      <c r="H123" s="97"/>
      <c r="I123" s="97"/>
      <c r="J123" s="101"/>
      <c r="K123" s="99"/>
      <c r="L123" s="126"/>
      <c r="M123" s="98"/>
      <c r="N123" s="31"/>
      <c r="O123" s="109"/>
      <c r="P123" s="31"/>
      <c r="Q123" s="31">
        <f t="shared" si="1"/>
        <v>0</v>
      </c>
      <c r="R123" s="32"/>
    </row>
    <row r="124" spans="2:20" s="115" customFormat="1" ht="40.799999999999997" x14ac:dyDescent="0.2">
      <c r="B124" s="43" t="s">
        <v>90</v>
      </c>
      <c r="C124" s="39"/>
      <c r="D124" s="95" t="s">
        <v>88</v>
      </c>
      <c r="E124" s="96" t="s">
        <v>89</v>
      </c>
      <c r="F124" s="31"/>
      <c r="G124" s="31"/>
      <c r="H124" s="97"/>
      <c r="I124" s="97"/>
      <c r="J124" s="101"/>
      <c r="K124" s="99"/>
      <c r="L124" s="126"/>
      <c r="M124" s="98"/>
      <c r="N124" s="31"/>
      <c r="O124" s="109"/>
      <c r="P124" s="31"/>
      <c r="Q124" s="31">
        <f t="shared" si="1"/>
        <v>0</v>
      </c>
      <c r="R124" s="32"/>
    </row>
    <row r="125" spans="2:20" s="115" customFormat="1" x14ac:dyDescent="0.2">
      <c r="B125" s="43"/>
      <c r="C125" s="39"/>
      <c r="D125" s="95"/>
      <c r="E125" s="95" t="s">
        <v>16</v>
      </c>
      <c r="F125" s="31"/>
      <c r="G125" s="31"/>
      <c r="H125" s="97"/>
      <c r="I125" s="97"/>
      <c r="J125" s="101"/>
      <c r="K125" s="99"/>
      <c r="L125" s="126"/>
      <c r="M125" s="98"/>
      <c r="N125" s="31"/>
      <c r="O125" s="109"/>
      <c r="P125" s="31"/>
      <c r="Q125" s="31">
        <f t="shared" si="1"/>
        <v>0</v>
      </c>
      <c r="R125" s="32"/>
    </row>
    <row r="126" spans="2:20" s="115" customFormat="1" x14ac:dyDescent="0.2">
      <c r="B126" s="43"/>
      <c r="C126" s="39"/>
      <c r="D126" s="95"/>
      <c r="E126" s="95" t="s">
        <v>17</v>
      </c>
      <c r="F126" s="31">
        <v>2</v>
      </c>
      <c r="G126" s="31"/>
      <c r="H126" s="97"/>
      <c r="I126" s="97"/>
      <c r="J126" s="101"/>
      <c r="K126" s="99">
        <f>ROUND(PRODUCT(F126:I126),2)</f>
        <v>2</v>
      </c>
      <c r="L126" s="126"/>
      <c r="M126" s="98"/>
      <c r="N126" s="31"/>
      <c r="O126" s="109"/>
      <c r="P126" s="31"/>
      <c r="Q126" s="31">
        <f t="shared" si="1"/>
        <v>0</v>
      </c>
      <c r="R126" s="32"/>
    </row>
    <row r="127" spans="2:20" s="115" customFormat="1" x14ac:dyDescent="0.2">
      <c r="B127" s="43"/>
      <c r="C127" s="39"/>
      <c r="D127" s="95"/>
      <c r="E127" s="31"/>
      <c r="F127" s="31"/>
      <c r="G127" s="31"/>
      <c r="H127" s="97"/>
      <c r="I127" s="97"/>
      <c r="J127" s="101"/>
      <c r="K127" s="99"/>
      <c r="L127" s="126"/>
      <c r="M127" s="98"/>
      <c r="N127" s="31"/>
      <c r="O127" s="109"/>
      <c r="P127" s="31"/>
      <c r="Q127" s="31">
        <f t="shared" si="1"/>
        <v>0</v>
      </c>
      <c r="R127" s="32"/>
    </row>
    <row r="128" spans="2:20" s="115" customFormat="1" x14ac:dyDescent="0.2">
      <c r="B128" s="43"/>
      <c r="C128" s="39"/>
      <c r="D128" s="95"/>
      <c r="E128" s="31" t="s">
        <v>19</v>
      </c>
      <c r="F128" s="31"/>
      <c r="G128" s="31"/>
      <c r="H128" s="97"/>
      <c r="I128" s="97"/>
      <c r="J128" s="100" t="s">
        <v>131</v>
      </c>
      <c r="K128" s="99">
        <f>ROUND(SUM(K125:K127),2)</f>
        <v>2</v>
      </c>
      <c r="L128" s="126">
        <v>0</v>
      </c>
      <c r="M128" s="98">
        <v>67.23</v>
      </c>
      <c r="N128" s="31">
        <f>ROUND(PRODUCT(K128:M128),2)</f>
        <v>0</v>
      </c>
      <c r="O128" s="109"/>
      <c r="P128" s="31" t="s">
        <v>125</v>
      </c>
      <c r="Q128" s="34">
        <f>P128*K128*L128</f>
        <v>0</v>
      </c>
      <c r="R128" s="32"/>
    </row>
    <row r="129" spans="2:18" x14ac:dyDescent="0.2">
      <c r="B129" s="33"/>
      <c r="C129" s="34"/>
      <c r="D129" s="95"/>
      <c r="E129" s="157" t="s">
        <v>139</v>
      </c>
      <c r="F129" s="31"/>
      <c r="G129" s="31"/>
      <c r="H129" s="97"/>
      <c r="I129" s="97"/>
      <c r="J129" s="104"/>
      <c r="K129" s="151">
        <v>1E-4</v>
      </c>
      <c r="L129" s="158">
        <v>1E-8</v>
      </c>
      <c r="M129" s="159">
        <f>M128</f>
        <v>67.23</v>
      </c>
      <c r="N129" s="31">
        <f>PRODUCT(K129:M129)</f>
        <v>6.7229999999999997E-11</v>
      </c>
      <c r="O129" s="109"/>
      <c r="P129" s="42" t="str">
        <f>P128</f>
        <v>0,97</v>
      </c>
      <c r="Q129" s="31">
        <f>P129*K129*L129</f>
        <v>9.7000000000000011E-13</v>
      </c>
      <c r="R129" s="32"/>
    </row>
    <row r="130" spans="2:18" s="115" customFormat="1" x14ac:dyDescent="0.2">
      <c r="B130" s="43"/>
      <c r="C130" s="39"/>
      <c r="D130" s="95"/>
      <c r="E130" s="31" t="s">
        <v>17</v>
      </c>
      <c r="F130" s="31"/>
      <c r="G130" s="31"/>
      <c r="H130" s="97"/>
      <c r="I130" s="97"/>
      <c r="J130" s="101"/>
      <c r="K130" s="99"/>
      <c r="L130" s="126"/>
      <c r="M130" s="98"/>
      <c r="N130" s="31"/>
      <c r="O130" s="109"/>
      <c r="P130" s="31"/>
      <c r="Q130" s="31">
        <f t="shared" si="1"/>
        <v>0</v>
      </c>
      <c r="R130" s="32"/>
    </row>
    <row r="131" spans="2:18" s="115" customFormat="1" ht="51" x14ac:dyDescent="0.2">
      <c r="B131" s="43" t="s">
        <v>93</v>
      </c>
      <c r="C131" s="39"/>
      <c r="D131" s="95" t="s">
        <v>91</v>
      </c>
      <c r="E131" s="96" t="s">
        <v>92</v>
      </c>
      <c r="F131" s="31"/>
      <c r="G131" s="31"/>
      <c r="H131" s="97"/>
      <c r="I131" s="97"/>
      <c r="J131" s="101"/>
      <c r="K131" s="99"/>
      <c r="L131" s="126"/>
      <c r="M131" s="98"/>
      <c r="N131" s="31"/>
      <c r="O131" s="109"/>
      <c r="P131" s="31"/>
      <c r="Q131" s="31">
        <f t="shared" si="1"/>
        <v>0</v>
      </c>
      <c r="R131" s="32"/>
    </row>
    <row r="132" spans="2:18" s="115" customFormat="1" x14ac:dyDescent="0.2">
      <c r="B132" s="43"/>
      <c r="C132" s="39"/>
      <c r="D132" s="95"/>
      <c r="E132" s="95" t="s">
        <v>16</v>
      </c>
      <c r="F132" s="31"/>
      <c r="G132" s="31"/>
      <c r="H132" s="97"/>
      <c r="I132" s="97"/>
      <c r="J132" s="101"/>
      <c r="K132" s="99"/>
      <c r="L132" s="126"/>
      <c r="M132" s="98"/>
      <c r="N132" s="31"/>
      <c r="O132" s="109"/>
      <c r="P132" s="31"/>
      <c r="Q132" s="31">
        <f t="shared" si="1"/>
        <v>0</v>
      </c>
      <c r="R132" s="32"/>
    </row>
    <row r="133" spans="2:18" s="115" customFormat="1" x14ac:dyDescent="0.2">
      <c r="B133" s="43"/>
      <c r="C133" s="39"/>
      <c r="D133" s="95"/>
      <c r="E133" s="95" t="s">
        <v>17</v>
      </c>
      <c r="F133" s="31">
        <v>3</v>
      </c>
      <c r="G133" s="31"/>
      <c r="H133" s="97"/>
      <c r="I133" s="97"/>
      <c r="J133" s="101"/>
      <c r="K133" s="99">
        <f>ROUND(PRODUCT(F133:I133),2)</f>
        <v>3</v>
      </c>
      <c r="L133" s="126"/>
      <c r="M133" s="98"/>
      <c r="N133" s="31"/>
      <c r="O133" s="109"/>
      <c r="P133" s="31"/>
      <c r="Q133" s="31">
        <f t="shared" si="1"/>
        <v>0</v>
      </c>
      <c r="R133" s="32"/>
    </row>
    <row r="134" spans="2:18" s="115" customFormat="1" x14ac:dyDescent="0.2">
      <c r="B134" s="43"/>
      <c r="C134" s="39"/>
      <c r="D134" s="95"/>
      <c r="E134" s="31"/>
      <c r="F134" s="31"/>
      <c r="G134" s="31"/>
      <c r="H134" s="97"/>
      <c r="I134" s="97"/>
      <c r="J134" s="101"/>
      <c r="K134" s="99"/>
      <c r="L134" s="126"/>
      <c r="M134" s="98"/>
      <c r="N134" s="31"/>
      <c r="O134" s="109"/>
      <c r="P134" s="31"/>
      <c r="Q134" s="31">
        <f t="shared" si="1"/>
        <v>0</v>
      </c>
      <c r="R134" s="32"/>
    </row>
    <row r="135" spans="2:18" s="115" customFormat="1" x14ac:dyDescent="0.2">
      <c r="B135" s="43"/>
      <c r="C135" s="39"/>
      <c r="D135" s="95"/>
      <c r="E135" s="31" t="s">
        <v>19</v>
      </c>
      <c r="F135" s="31"/>
      <c r="G135" s="31"/>
      <c r="H135" s="97"/>
      <c r="I135" s="97"/>
      <c r="J135" s="100" t="s">
        <v>131</v>
      </c>
      <c r="K135" s="99">
        <f>ROUND(SUM(K132:K134),2)</f>
        <v>3</v>
      </c>
      <c r="L135" s="126">
        <v>0</v>
      </c>
      <c r="M135" s="98">
        <v>483.35</v>
      </c>
      <c r="N135" s="31">
        <f>ROUND(PRODUCT(K135:M135),2)</f>
        <v>0</v>
      </c>
      <c r="O135" s="109"/>
      <c r="P135" s="31">
        <v>6.97</v>
      </c>
      <c r="Q135" s="34">
        <f>P135*K135*L135</f>
        <v>0</v>
      </c>
      <c r="R135" s="32"/>
    </row>
    <row r="136" spans="2:18" x14ac:dyDescent="0.2">
      <c r="B136" s="33"/>
      <c r="C136" s="34"/>
      <c r="D136" s="95"/>
      <c r="E136" s="157" t="s">
        <v>139</v>
      </c>
      <c r="F136" s="31"/>
      <c r="G136" s="31"/>
      <c r="H136" s="97"/>
      <c r="I136" s="97"/>
      <c r="J136" s="104"/>
      <c r="K136" s="151">
        <v>1E-4</v>
      </c>
      <c r="L136" s="158">
        <v>1E-8</v>
      </c>
      <c r="M136" s="159">
        <f>M135</f>
        <v>483.35</v>
      </c>
      <c r="N136" s="31">
        <f>PRODUCT(K136:M136)</f>
        <v>4.8334999999999999E-10</v>
      </c>
      <c r="O136" s="109"/>
      <c r="P136" s="42">
        <f>P135</f>
        <v>6.97</v>
      </c>
      <c r="Q136" s="31">
        <f>P136*K136*L136</f>
        <v>6.9700000000000004E-12</v>
      </c>
      <c r="R136" s="32"/>
    </row>
    <row r="137" spans="2:18" s="115" customFormat="1" x14ac:dyDescent="0.2">
      <c r="B137" s="43"/>
      <c r="C137" s="39"/>
      <c r="D137" s="95"/>
      <c r="E137" s="31" t="s">
        <v>17</v>
      </c>
      <c r="F137" s="31"/>
      <c r="G137" s="31"/>
      <c r="H137" s="97"/>
      <c r="I137" s="97"/>
      <c r="J137" s="101"/>
      <c r="K137" s="99"/>
      <c r="L137" s="126"/>
      <c r="M137" s="98"/>
      <c r="N137" s="31"/>
      <c r="O137" s="109"/>
      <c r="P137" s="31"/>
      <c r="Q137" s="31">
        <f t="shared" si="1"/>
        <v>0</v>
      </c>
      <c r="R137" s="32"/>
    </row>
    <row r="138" spans="2:18" s="115" customFormat="1" ht="51" x14ac:dyDescent="0.2">
      <c r="B138" s="43" t="s">
        <v>96</v>
      </c>
      <c r="C138" s="39"/>
      <c r="D138" s="95" t="s">
        <v>94</v>
      </c>
      <c r="E138" s="96" t="s">
        <v>95</v>
      </c>
      <c r="F138" s="31"/>
      <c r="G138" s="31"/>
      <c r="H138" s="97"/>
      <c r="I138" s="97"/>
      <c r="J138" s="101"/>
      <c r="K138" s="99"/>
      <c r="L138" s="126"/>
      <c r="M138" s="98"/>
      <c r="N138" s="31"/>
      <c r="O138" s="109"/>
      <c r="P138" s="31"/>
      <c r="Q138" s="31">
        <f t="shared" si="1"/>
        <v>0</v>
      </c>
      <c r="R138" s="32"/>
    </row>
    <row r="139" spans="2:18" s="115" customFormat="1" x14ac:dyDescent="0.2">
      <c r="B139" s="43"/>
      <c r="C139" s="39"/>
      <c r="D139" s="95"/>
      <c r="E139" s="95" t="s">
        <v>16</v>
      </c>
      <c r="F139" s="31"/>
      <c r="G139" s="31"/>
      <c r="H139" s="97"/>
      <c r="I139" s="97"/>
      <c r="J139" s="101"/>
      <c r="K139" s="99"/>
      <c r="L139" s="126"/>
      <c r="M139" s="98"/>
      <c r="N139" s="31"/>
      <c r="O139" s="109"/>
      <c r="P139" s="31"/>
      <c r="Q139" s="31">
        <f t="shared" si="1"/>
        <v>0</v>
      </c>
      <c r="R139" s="32"/>
    </row>
    <row r="140" spans="2:18" s="115" customFormat="1" x14ac:dyDescent="0.2">
      <c r="B140" s="43"/>
      <c r="C140" s="39"/>
      <c r="D140" s="95"/>
      <c r="E140" s="95" t="s">
        <v>17</v>
      </c>
      <c r="F140" s="31">
        <v>3</v>
      </c>
      <c r="G140" s="31"/>
      <c r="H140" s="97"/>
      <c r="I140" s="97"/>
      <c r="J140" s="101"/>
      <c r="K140" s="99">
        <f>ROUND(PRODUCT(F140:I140),2)</f>
        <v>3</v>
      </c>
      <c r="L140" s="126"/>
      <c r="M140" s="98"/>
      <c r="N140" s="31"/>
      <c r="O140" s="109"/>
      <c r="P140" s="31"/>
      <c r="Q140" s="31">
        <f t="shared" si="1"/>
        <v>0</v>
      </c>
      <c r="R140" s="32"/>
    </row>
    <row r="141" spans="2:18" s="115" customFormat="1" x14ac:dyDescent="0.2">
      <c r="B141" s="43"/>
      <c r="C141" s="39"/>
      <c r="D141" s="95"/>
      <c r="E141" s="31"/>
      <c r="F141" s="31"/>
      <c r="G141" s="31"/>
      <c r="H141" s="97"/>
      <c r="I141" s="97"/>
      <c r="J141" s="101"/>
      <c r="K141" s="99"/>
      <c r="L141" s="126"/>
      <c r="M141" s="98"/>
      <c r="N141" s="31"/>
      <c r="O141" s="109"/>
      <c r="P141" s="31"/>
      <c r="Q141" s="31">
        <f t="shared" ref="Q141:Q215" si="2">P141*K141</f>
        <v>0</v>
      </c>
      <c r="R141" s="32"/>
    </row>
    <row r="142" spans="2:18" s="115" customFormat="1" x14ac:dyDescent="0.2">
      <c r="B142" s="43"/>
      <c r="C142" s="39"/>
      <c r="D142" s="95"/>
      <c r="E142" s="31" t="s">
        <v>19</v>
      </c>
      <c r="F142" s="31"/>
      <c r="G142" s="31"/>
      <c r="H142" s="97"/>
      <c r="I142" s="97"/>
      <c r="J142" s="100" t="s">
        <v>131</v>
      </c>
      <c r="K142" s="99">
        <f>ROUND(SUM(K139:K141),2)</f>
        <v>3</v>
      </c>
      <c r="L142" s="126">
        <v>0</v>
      </c>
      <c r="M142" s="98">
        <v>503.82</v>
      </c>
      <c r="N142" s="31">
        <f>ROUND(PRODUCT(K142:M142),2)</f>
        <v>0</v>
      </c>
      <c r="O142" s="109"/>
      <c r="P142" s="31">
        <v>7.27</v>
      </c>
      <c r="Q142" s="34">
        <f>P142*K142*L142</f>
        <v>0</v>
      </c>
      <c r="R142" s="32"/>
    </row>
    <row r="143" spans="2:18" x14ac:dyDescent="0.2">
      <c r="B143" s="33"/>
      <c r="C143" s="34"/>
      <c r="D143" s="95"/>
      <c r="E143" s="157" t="s">
        <v>139</v>
      </c>
      <c r="F143" s="31"/>
      <c r="G143" s="31"/>
      <c r="H143" s="97"/>
      <c r="I143" s="97"/>
      <c r="J143" s="104"/>
      <c r="K143" s="151">
        <v>1E-4</v>
      </c>
      <c r="L143" s="158">
        <v>1E-8</v>
      </c>
      <c r="M143" s="159">
        <f>M142</f>
        <v>503.82</v>
      </c>
      <c r="N143" s="31">
        <f>PRODUCT(K143:M143)</f>
        <v>5.0382000000000002E-10</v>
      </c>
      <c r="O143" s="109"/>
      <c r="P143" s="42">
        <f>P142</f>
        <v>7.27</v>
      </c>
      <c r="Q143" s="31">
        <f>P143*K143*L143</f>
        <v>7.2700000000000003E-12</v>
      </c>
      <c r="R143" s="32"/>
    </row>
    <row r="144" spans="2:18" s="115" customFormat="1" x14ac:dyDescent="0.2">
      <c r="B144" s="43"/>
      <c r="C144" s="39"/>
      <c r="D144" s="95"/>
      <c r="E144" s="31" t="s">
        <v>17</v>
      </c>
      <c r="F144" s="31"/>
      <c r="G144" s="31"/>
      <c r="H144" s="97"/>
      <c r="I144" s="97"/>
      <c r="J144" s="101"/>
      <c r="K144" s="99"/>
      <c r="L144" s="126"/>
      <c r="M144" s="98"/>
      <c r="N144" s="31"/>
      <c r="O144" s="109"/>
      <c r="P144" s="31"/>
      <c r="Q144" s="31">
        <f t="shared" si="2"/>
        <v>0</v>
      </c>
      <c r="R144" s="32"/>
    </row>
    <row r="145" spans="2:18" s="115" customFormat="1" ht="20.399999999999999" x14ac:dyDescent="0.2">
      <c r="B145" s="43" t="s">
        <v>99</v>
      </c>
      <c r="C145" s="39"/>
      <c r="D145" s="95" t="s">
        <v>97</v>
      </c>
      <c r="E145" s="96" t="s">
        <v>98</v>
      </c>
      <c r="F145" s="31"/>
      <c r="G145" s="31"/>
      <c r="H145" s="97"/>
      <c r="I145" s="97"/>
      <c r="J145" s="101"/>
      <c r="K145" s="99"/>
      <c r="L145" s="126"/>
      <c r="M145" s="98"/>
      <c r="N145" s="31"/>
      <c r="O145" s="109"/>
      <c r="P145" s="31"/>
      <c r="Q145" s="31">
        <f t="shared" si="2"/>
        <v>0</v>
      </c>
      <c r="R145" s="32"/>
    </row>
    <row r="146" spans="2:18" s="115" customFormat="1" x14ac:dyDescent="0.2">
      <c r="B146" s="43"/>
      <c r="C146" s="39"/>
      <c r="D146" s="95"/>
      <c r="E146" s="95" t="s">
        <v>16</v>
      </c>
      <c r="F146" s="31"/>
      <c r="G146" s="31"/>
      <c r="H146" s="97"/>
      <c r="I146" s="97"/>
      <c r="J146" s="101"/>
      <c r="K146" s="99"/>
      <c r="L146" s="126"/>
      <c r="M146" s="98"/>
      <c r="N146" s="31"/>
      <c r="O146" s="109"/>
      <c r="P146" s="31"/>
      <c r="Q146" s="31">
        <f t="shared" si="2"/>
        <v>0</v>
      </c>
      <c r="R146" s="32"/>
    </row>
    <row r="147" spans="2:18" s="115" customFormat="1" x14ac:dyDescent="0.2">
      <c r="B147" s="43"/>
      <c r="C147" s="39"/>
      <c r="D147" s="95"/>
      <c r="E147" s="95" t="s">
        <v>17</v>
      </c>
      <c r="F147" s="31">
        <v>3</v>
      </c>
      <c r="G147" s="31"/>
      <c r="H147" s="97"/>
      <c r="I147" s="97"/>
      <c r="J147" s="101"/>
      <c r="K147" s="99">
        <f>ROUND(PRODUCT(F147:I147),2)</f>
        <v>3</v>
      </c>
      <c r="L147" s="126"/>
      <c r="M147" s="98"/>
      <c r="N147" s="31"/>
      <c r="O147" s="109"/>
      <c r="P147" s="31"/>
      <c r="Q147" s="31">
        <f t="shared" si="2"/>
        <v>0</v>
      </c>
      <c r="R147" s="32"/>
    </row>
    <row r="148" spans="2:18" s="115" customFormat="1" x14ac:dyDescent="0.2">
      <c r="B148" s="43"/>
      <c r="C148" s="39"/>
      <c r="D148" s="95"/>
      <c r="E148" s="31"/>
      <c r="F148" s="31"/>
      <c r="G148" s="31"/>
      <c r="H148" s="97"/>
      <c r="I148" s="97"/>
      <c r="J148" s="101"/>
      <c r="K148" s="99"/>
      <c r="L148" s="126"/>
      <c r="M148" s="98"/>
      <c r="N148" s="31"/>
      <c r="O148" s="109"/>
      <c r="P148" s="31"/>
      <c r="Q148" s="31">
        <f t="shared" si="2"/>
        <v>0</v>
      </c>
      <c r="R148" s="32"/>
    </row>
    <row r="149" spans="2:18" s="115" customFormat="1" x14ac:dyDescent="0.2">
      <c r="B149" s="43"/>
      <c r="C149" s="39"/>
      <c r="D149" s="95"/>
      <c r="E149" s="31" t="s">
        <v>19</v>
      </c>
      <c r="F149" s="31"/>
      <c r="G149" s="31"/>
      <c r="H149" s="97"/>
      <c r="I149" s="97"/>
      <c r="J149" s="100" t="s">
        <v>131</v>
      </c>
      <c r="K149" s="99">
        <f>ROUND(SUM(K146:K148),2)</f>
        <v>3</v>
      </c>
      <c r="L149" s="126">
        <v>0</v>
      </c>
      <c r="M149" s="98">
        <v>29.56</v>
      </c>
      <c r="N149" s="31">
        <f>ROUND(PRODUCT(K149:M149),2)</f>
        <v>0</v>
      </c>
      <c r="O149" s="109"/>
      <c r="P149" s="31">
        <v>0.43</v>
      </c>
      <c r="Q149" s="34">
        <f>P149*K149*L149</f>
        <v>0</v>
      </c>
      <c r="R149" s="32"/>
    </row>
    <row r="150" spans="2:18" x14ac:dyDescent="0.2">
      <c r="B150" s="33"/>
      <c r="C150" s="34"/>
      <c r="D150" s="95"/>
      <c r="E150" s="157" t="s">
        <v>139</v>
      </c>
      <c r="F150" s="31"/>
      <c r="G150" s="31"/>
      <c r="H150" s="97"/>
      <c r="I150" s="97"/>
      <c r="J150" s="104"/>
      <c r="K150" s="151">
        <v>1E-4</v>
      </c>
      <c r="L150" s="158">
        <v>1E-8</v>
      </c>
      <c r="M150" s="159">
        <f>M149</f>
        <v>29.56</v>
      </c>
      <c r="N150" s="31">
        <f>PRODUCT(K150:M150)</f>
        <v>2.9559999999999999E-11</v>
      </c>
      <c r="O150" s="109"/>
      <c r="P150" s="42">
        <f>P149</f>
        <v>0.43</v>
      </c>
      <c r="Q150" s="31">
        <f>P150*K150*L150</f>
        <v>4.3000000000000004E-13</v>
      </c>
      <c r="R150" s="32"/>
    </row>
    <row r="151" spans="2:18" s="115" customFormat="1" x14ac:dyDescent="0.2">
      <c r="B151" s="43"/>
      <c r="C151" s="39"/>
      <c r="D151" s="95"/>
      <c r="E151" s="31" t="s">
        <v>17</v>
      </c>
      <c r="F151" s="31"/>
      <c r="G151" s="31"/>
      <c r="H151" s="97"/>
      <c r="I151" s="97"/>
      <c r="J151" s="101"/>
      <c r="K151" s="99"/>
      <c r="L151" s="126"/>
      <c r="M151" s="98"/>
      <c r="N151" s="31"/>
      <c r="O151" s="109"/>
      <c r="P151" s="31"/>
      <c r="Q151" s="31">
        <f t="shared" si="2"/>
        <v>0</v>
      </c>
      <c r="R151" s="32"/>
    </row>
    <row r="152" spans="2:18" s="115" customFormat="1" ht="20.399999999999999" x14ac:dyDescent="0.2">
      <c r="B152" s="43" t="s">
        <v>102</v>
      </c>
      <c r="C152" s="39"/>
      <c r="D152" s="95" t="s">
        <v>100</v>
      </c>
      <c r="E152" s="96" t="s">
        <v>101</v>
      </c>
      <c r="F152" s="31"/>
      <c r="G152" s="31"/>
      <c r="H152" s="97"/>
      <c r="I152" s="97"/>
      <c r="J152" s="101"/>
      <c r="K152" s="99"/>
      <c r="L152" s="126"/>
      <c r="M152" s="98"/>
      <c r="N152" s="31"/>
      <c r="O152" s="109"/>
      <c r="P152" s="31"/>
      <c r="Q152" s="31">
        <f t="shared" si="2"/>
        <v>0</v>
      </c>
      <c r="R152" s="32"/>
    </row>
    <row r="153" spans="2:18" s="115" customFormat="1" x14ac:dyDescent="0.2">
      <c r="B153" s="43"/>
      <c r="C153" s="39"/>
      <c r="D153" s="95"/>
      <c r="E153" s="95" t="s">
        <v>16</v>
      </c>
      <c r="F153" s="31"/>
      <c r="G153" s="31"/>
      <c r="H153" s="97"/>
      <c r="I153" s="97"/>
      <c r="J153" s="101"/>
      <c r="K153" s="99"/>
      <c r="L153" s="126"/>
      <c r="M153" s="98"/>
      <c r="N153" s="31"/>
      <c r="O153" s="109"/>
      <c r="P153" s="31"/>
      <c r="Q153" s="31">
        <f t="shared" si="2"/>
        <v>0</v>
      </c>
      <c r="R153" s="32"/>
    </row>
    <row r="154" spans="2:18" s="115" customFormat="1" x14ac:dyDescent="0.2">
      <c r="B154" s="43"/>
      <c r="C154" s="39"/>
      <c r="D154" s="95"/>
      <c r="E154" s="95" t="s">
        <v>17</v>
      </c>
      <c r="F154" s="31">
        <v>3</v>
      </c>
      <c r="G154" s="31"/>
      <c r="H154" s="97"/>
      <c r="I154" s="97"/>
      <c r="J154" s="101"/>
      <c r="K154" s="99">
        <f>ROUND(PRODUCT(F154:I154),2)</f>
        <v>3</v>
      </c>
      <c r="L154" s="126"/>
      <c r="M154" s="98"/>
      <c r="N154" s="31"/>
      <c r="O154" s="109"/>
      <c r="P154" s="31"/>
      <c r="Q154" s="31">
        <f t="shared" si="2"/>
        <v>0</v>
      </c>
      <c r="R154" s="32"/>
    </row>
    <row r="155" spans="2:18" s="115" customFormat="1" x14ac:dyDescent="0.2">
      <c r="B155" s="43"/>
      <c r="C155" s="39"/>
      <c r="D155" s="95"/>
      <c r="E155" s="31"/>
      <c r="F155" s="31"/>
      <c r="G155" s="31"/>
      <c r="H155" s="97"/>
      <c r="I155" s="97"/>
      <c r="J155" s="101"/>
      <c r="K155" s="99"/>
      <c r="L155" s="126"/>
      <c r="M155" s="98"/>
      <c r="N155" s="31"/>
      <c r="O155" s="109"/>
      <c r="P155" s="31"/>
      <c r="Q155" s="31">
        <f t="shared" si="2"/>
        <v>0</v>
      </c>
      <c r="R155" s="32"/>
    </row>
    <row r="156" spans="2:18" s="115" customFormat="1" x14ac:dyDescent="0.2">
      <c r="B156" s="43"/>
      <c r="C156" s="39"/>
      <c r="D156" s="95"/>
      <c r="E156" s="31" t="s">
        <v>19</v>
      </c>
      <c r="F156" s="31"/>
      <c r="G156" s="31"/>
      <c r="H156" s="97"/>
      <c r="I156" s="97"/>
      <c r="J156" s="100" t="s">
        <v>131</v>
      </c>
      <c r="K156" s="99">
        <f>ROUND(SUM(K153:K155),2)</f>
        <v>3</v>
      </c>
      <c r="L156" s="126">
        <v>0</v>
      </c>
      <c r="M156" s="98">
        <v>59.15</v>
      </c>
      <c r="N156" s="31">
        <f>ROUND(PRODUCT(K156:M156),2)</f>
        <v>0</v>
      </c>
      <c r="O156" s="109"/>
      <c r="P156" s="31" t="s">
        <v>126</v>
      </c>
      <c r="Q156" s="34">
        <f>P156*K156*L156</f>
        <v>0</v>
      </c>
      <c r="R156" s="32"/>
    </row>
    <row r="157" spans="2:18" x14ac:dyDescent="0.2">
      <c r="B157" s="33"/>
      <c r="C157" s="34"/>
      <c r="D157" s="95"/>
      <c r="E157" s="157" t="s">
        <v>139</v>
      </c>
      <c r="F157" s="31"/>
      <c r="G157" s="31"/>
      <c r="H157" s="97"/>
      <c r="I157" s="97"/>
      <c r="J157" s="104"/>
      <c r="K157" s="151">
        <v>1E-4</v>
      </c>
      <c r="L157" s="158">
        <v>1E-8</v>
      </c>
      <c r="M157" s="159">
        <f>M156</f>
        <v>59.15</v>
      </c>
      <c r="N157" s="31">
        <f>PRODUCT(K157:M157)</f>
        <v>5.9149999999999997E-11</v>
      </c>
      <c r="O157" s="109"/>
      <c r="P157" s="42" t="str">
        <f>P156</f>
        <v>0,85</v>
      </c>
      <c r="Q157" s="31">
        <f>P157*K157*L157</f>
        <v>8.5000000000000011E-13</v>
      </c>
      <c r="R157" s="32"/>
    </row>
    <row r="158" spans="2:18" s="115" customFormat="1" x14ac:dyDescent="0.2">
      <c r="B158" s="116"/>
      <c r="C158" s="39"/>
      <c r="D158" s="95"/>
      <c r="E158" s="31" t="s">
        <v>17</v>
      </c>
      <c r="F158" s="31"/>
      <c r="G158" s="31"/>
      <c r="H158" s="97"/>
      <c r="I158" s="97"/>
      <c r="J158" s="101"/>
      <c r="K158" s="99"/>
      <c r="L158" s="126"/>
      <c r="M158" s="98"/>
      <c r="N158" s="31"/>
      <c r="O158" s="109"/>
      <c r="P158" s="31"/>
      <c r="Q158" s="31">
        <f t="shared" si="2"/>
        <v>0</v>
      </c>
      <c r="R158" s="32"/>
    </row>
    <row r="159" spans="2:18" s="115" customFormat="1" ht="40.799999999999997" x14ac:dyDescent="0.2">
      <c r="B159" s="117">
        <v>113</v>
      </c>
      <c r="C159" s="39"/>
      <c r="D159" s="95" t="s">
        <v>103</v>
      </c>
      <c r="E159" s="96" t="s">
        <v>104</v>
      </c>
      <c r="F159" s="31"/>
      <c r="G159" s="31"/>
      <c r="H159" s="97"/>
      <c r="I159" s="97"/>
      <c r="J159" s="101"/>
      <c r="K159" s="99"/>
      <c r="L159" s="126"/>
      <c r="M159" s="98"/>
      <c r="N159" s="31"/>
      <c r="O159" s="109"/>
      <c r="P159" s="31"/>
      <c r="Q159" s="31">
        <f t="shared" si="2"/>
        <v>0</v>
      </c>
      <c r="R159" s="32"/>
    </row>
    <row r="160" spans="2:18" s="115" customFormat="1" x14ac:dyDescent="0.2">
      <c r="B160" s="116"/>
      <c r="C160" s="39"/>
      <c r="D160" s="95"/>
      <c r="E160" s="95" t="s">
        <v>16</v>
      </c>
      <c r="F160" s="31"/>
      <c r="G160" s="31"/>
      <c r="H160" s="97"/>
      <c r="I160" s="97"/>
      <c r="J160" s="101"/>
      <c r="K160" s="99"/>
      <c r="L160" s="126"/>
      <c r="M160" s="98"/>
      <c r="N160" s="31"/>
      <c r="O160" s="109"/>
      <c r="P160" s="31"/>
      <c r="Q160" s="31">
        <f t="shared" si="2"/>
        <v>0</v>
      </c>
      <c r="R160" s="32"/>
    </row>
    <row r="161" spans="2:18" s="115" customFormat="1" x14ac:dyDescent="0.2">
      <c r="B161" s="116"/>
      <c r="C161" s="39"/>
      <c r="D161" s="95"/>
      <c r="E161" s="95" t="s">
        <v>17</v>
      </c>
      <c r="F161" s="31">
        <v>3</v>
      </c>
      <c r="G161" s="31"/>
      <c r="H161" s="97"/>
      <c r="I161" s="97"/>
      <c r="J161" s="101"/>
      <c r="K161" s="99">
        <f>ROUND(PRODUCT(F161:I161),2)</f>
        <v>3</v>
      </c>
      <c r="L161" s="126"/>
      <c r="M161" s="98"/>
      <c r="N161" s="31"/>
      <c r="O161" s="109"/>
      <c r="P161" s="31"/>
      <c r="Q161" s="31">
        <f t="shared" si="2"/>
        <v>0</v>
      </c>
      <c r="R161" s="32"/>
    </row>
    <row r="162" spans="2:18" s="115" customFormat="1" x14ac:dyDescent="0.2">
      <c r="B162" s="116"/>
      <c r="C162" s="39"/>
      <c r="D162" s="95"/>
      <c r="E162" s="31"/>
      <c r="F162" s="31"/>
      <c r="G162" s="31"/>
      <c r="H162" s="97"/>
      <c r="I162" s="97"/>
      <c r="J162" s="101"/>
      <c r="K162" s="99"/>
      <c r="L162" s="126"/>
      <c r="M162" s="98"/>
      <c r="N162" s="31"/>
      <c r="O162" s="109"/>
      <c r="P162" s="31"/>
      <c r="Q162" s="31">
        <f t="shared" si="2"/>
        <v>0</v>
      </c>
      <c r="R162" s="32"/>
    </row>
    <row r="163" spans="2:18" s="115" customFormat="1" x14ac:dyDescent="0.2">
      <c r="B163" s="116"/>
      <c r="C163" s="39"/>
      <c r="D163" s="95"/>
      <c r="E163" s="31" t="s">
        <v>19</v>
      </c>
      <c r="F163" s="31"/>
      <c r="G163" s="31"/>
      <c r="H163" s="97"/>
      <c r="I163" s="97"/>
      <c r="J163" s="100" t="s">
        <v>131</v>
      </c>
      <c r="K163" s="99">
        <f>ROUND(SUM(K160:K162),2)</f>
        <v>3</v>
      </c>
      <c r="L163" s="126">
        <v>0</v>
      </c>
      <c r="M163" s="98">
        <v>719.53</v>
      </c>
      <c r="N163" s="31">
        <f>ROUND(PRODUCT(K163:M163),2)</f>
        <v>0</v>
      </c>
      <c r="O163" s="109"/>
      <c r="P163" s="31">
        <v>10.38</v>
      </c>
      <c r="Q163" s="34">
        <f>P163*K163*L163</f>
        <v>0</v>
      </c>
      <c r="R163" s="32"/>
    </row>
    <row r="164" spans="2:18" x14ac:dyDescent="0.2">
      <c r="B164" s="33"/>
      <c r="C164" s="34"/>
      <c r="D164" s="95"/>
      <c r="E164" s="157" t="s">
        <v>139</v>
      </c>
      <c r="F164" s="31"/>
      <c r="G164" s="31"/>
      <c r="H164" s="97"/>
      <c r="I164" s="97"/>
      <c r="J164" s="104"/>
      <c r="K164" s="151">
        <v>1E-4</v>
      </c>
      <c r="L164" s="158">
        <v>1E-8</v>
      </c>
      <c r="M164" s="159">
        <f>M163</f>
        <v>719.53</v>
      </c>
      <c r="N164" s="31">
        <f>PRODUCT(K164:M164)</f>
        <v>7.1953E-10</v>
      </c>
      <c r="O164" s="109"/>
      <c r="P164" s="42">
        <f>P163</f>
        <v>10.38</v>
      </c>
      <c r="Q164" s="31">
        <f>P164*K164*L164</f>
        <v>1.0380000000000001E-11</v>
      </c>
      <c r="R164" s="32"/>
    </row>
    <row r="165" spans="2:18" s="115" customFormat="1" x14ac:dyDescent="0.2">
      <c r="B165" s="116"/>
      <c r="C165" s="39"/>
      <c r="D165" s="95"/>
      <c r="E165" s="31" t="s">
        <v>17</v>
      </c>
      <c r="F165" s="31"/>
      <c r="G165" s="31"/>
      <c r="H165" s="97"/>
      <c r="I165" s="97"/>
      <c r="J165" s="101"/>
      <c r="K165" s="99"/>
      <c r="L165" s="126"/>
      <c r="M165" s="98"/>
      <c r="N165" s="31"/>
      <c r="O165" s="109"/>
      <c r="P165" s="31"/>
      <c r="Q165" s="31">
        <f t="shared" si="2"/>
        <v>0</v>
      </c>
      <c r="R165" s="32"/>
    </row>
    <row r="166" spans="2:18" s="115" customFormat="1" ht="30.6" x14ac:dyDescent="0.2">
      <c r="B166" s="117">
        <v>114</v>
      </c>
      <c r="C166" s="39"/>
      <c r="D166" s="95" t="s">
        <v>105</v>
      </c>
      <c r="E166" s="96" t="s">
        <v>106</v>
      </c>
      <c r="F166" s="31"/>
      <c r="G166" s="31"/>
      <c r="H166" s="97"/>
      <c r="I166" s="97"/>
      <c r="J166" s="101"/>
      <c r="K166" s="99"/>
      <c r="L166" s="126"/>
      <c r="M166" s="98"/>
      <c r="N166" s="31"/>
      <c r="O166" s="109"/>
      <c r="P166" s="31"/>
      <c r="Q166" s="31">
        <f t="shared" si="2"/>
        <v>0</v>
      </c>
      <c r="R166" s="32"/>
    </row>
    <row r="167" spans="2:18" s="115" customFormat="1" x14ac:dyDescent="0.2">
      <c r="B167" s="117"/>
      <c r="C167" s="39"/>
      <c r="D167" s="95"/>
      <c r="E167" s="95" t="s">
        <v>16</v>
      </c>
      <c r="F167" s="31"/>
      <c r="G167" s="31"/>
      <c r="H167" s="97"/>
      <c r="I167" s="97"/>
      <c r="J167" s="101"/>
      <c r="K167" s="99"/>
      <c r="L167" s="126"/>
      <c r="M167" s="98"/>
      <c r="N167" s="31"/>
      <c r="O167" s="109"/>
      <c r="P167" s="31"/>
      <c r="Q167" s="31">
        <f t="shared" si="2"/>
        <v>0</v>
      </c>
      <c r="R167" s="32"/>
    </row>
    <row r="168" spans="2:18" s="115" customFormat="1" x14ac:dyDescent="0.2">
      <c r="B168" s="117"/>
      <c r="C168" s="39"/>
      <c r="D168" s="95"/>
      <c r="E168" s="95" t="s">
        <v>17</v>
      </c>
      <c r="F168" s="31">
        <v>17</v>
      </c>
      <c r="G168" s="31"/>
      <c r="H168" s="97"/>
      <c r="I168" s="97"/>
      <c r="J168" s="101"/>
      <c r="K168" s="99">
        <f>ROUND(PRODUCT(F168:I168),2)</f>
        <v>17</v>
      </c>
      <c r="L168" s="126"/>
      <c r="M168" s="98"/>
      <c r="N168" s="31"/>
      <c r="O168" s="109"/>
      <c r="P168" s="31"/>
      <c r="Q168" s="31">
        <f t="shared" si="2"/>
        <v>0</v>
      </c>
      <c r="R168" s="32"/>
    </row>
    <row r="169" spans="2:18" s="115" customFormat="1" x14ac:dyDescent="0.2">
      <c r="B169" s="117"/>
      <c r="C169" s="39"/>
      <c r="D169" s="95"/>
      <c r="E169" s="31"/>
      <c r="F169" s="31"/>
      <c r="G169" s="31"/>
      <c r="H169" s="97"/>
      <c r="I169" s="97"/>
      <c r="J169" s="101"/>
      <c r="K169" s="99"/>
      <c r="L169" s="126"/>
      <c r="M169" s="98"/>
      <c r="N169" s="31"/>
      <c r="O169" s="109"/>
      <c r="P169" s="31"/>
      <c r="Q169" s="31">
        <f t="shared" si="2"/>
        <v>0</v>
      </c>
      <c r="R169" s="32"/>
    </row>
    <row r="170" spans="2:18" s="115" customFormat="1" x14ac:dyDescent="0.2">
      <c r="B170" s="117"/>
      <c r="C170" s="39"/>
      <c r="D170" s="95"/>
      <c r="E170" s="31" t="s">
        <v>19</v>
      </c>
      <c r="F170" s="31"/>
      <c r="G170" s="31"/>
      <c r="H170" s="97"/>
      <c r="I170" s="97"/>
      <c r="J170" s="100" t="s">
        <v>131</v>
      </c>
      <c r="K170" s="99">
        <f>ROUND(SUM(K167:K169),2)</f>
        <v>17</v>
      </c>
      <c r="L170" s="126">
        <v>0</v>
      </c>
      <c r="M170" s="98">
        <v>52.15</v>
      </c>
      <c r="N170" s="31">
        <f>ROUND(PRODUCT(K170:M170),2)</f>
        <v>0</v>
      </c>
      <c r="O170" s="109"/>
      <c r="P170" s="31">
        <v>0.75</v>
      </c>
      <c r="Q170" s="34">
        <f>P170*K170*L170</f>
        <v>0</v>
      </c>
      <c r="R170" s="32"/>
    </row>
    <row r="171" spans="2:18" x14ac:dyDescent="0.2">
      <c r="B171" s="33"/>
      <c r="C171" s="34"/>
      <c r="D171" s="95"/>
      <c r="E171" s="157" t="s">
        <v>139</v>
      </c>
      <c r="F171" s="31"/>
      <c r="G171" s="31"/>
      <c r="H171" s="97"/>
      <c r="I171" s="97"/>
      <c r="J171" s="104"/>
      <c r="K171" s="151">
        <v>1E-4</v>
      </c>
      <c r="L171" s="158">
        <v>1E-8</v>
      </c>
      <c r="M171" s="159">
        <f>M170</f>
        <v>52.15</v>
      </c>
      <c r="N171" s="31">
        <f>PRODUCT(K171:M171)</f>
        <v>5.2149999999999996E-11</v>
      </c>
      <c r="O171" s="109"/>
      <c r="P171" s="42">
        <f>P170</f>
        <v>0.75</v>
      </c>
      <c r="Q171" s="31">
        <f>P171*K171*L171</f>
        <v>7.5000000000000004E-13</v>
      </c>
      <c r="R171" s="32"/>
    </row>
    <row r="172" spans="2:18" s="115" customFormat="1" x14ac:dyDescent="0.2">
      <c r="B172" s="117"/>
      <c r="C172" s="39"/>
      <c r="D172" s="95"/>
      <c r="E172" s="31" t="s">
        <v>17</v>
      </c>
      <c r="F172" s="31"/>
      <c r="G172" s="31"/>
      <c r="H172" s="97"/>
      <c r="I172" s="97"/>
      <c r="J172" s="101"/>
      <c r="K172" s="99"/>
      <c r="L172" s="126"/>
      <c r="M172" s="98"/>
      <c r="N172" s="31"/>
      <c r="O172" s="109"/>
      <c r="P172" s="31"/>
      <c r="Q172" s="31">
        <f t="shared" si="2"/>
        <v>0</v>
      </c>
      <c r="R172" s="32"/>
    </row>
    <row r="173" spans="2:18" s="115" customFormat="1" ht="30.6" x14ac:dyDescent="0.2">
      <c r="B173" s="117">
        <v>115</v>
      </c>
      <c r="C173" s="39"/>
      <c r="D173" s="95" t="s">
        <v>107</v>
      </c>
      <c r="E173" s="96" t="s">
        <v>108</v>
      </c>
      <c r="F173" s="31"/>
      <c r="G173" s="31"/>
      <c r="H173" s="97"/>
      <c r="I173" s="97"/>
      <c r="J173" s="101"/>
      <c r="K173" s="99"/>
      <c r="L173" s="126"/>
      <c r="M173" s="98"/>
      <c r="N173" s="31"/>
      <c r="O173" s="109"/>
      <c r="P173" s="31"/>
      <c r="Q173" s="31">
        <f t="shared" si="2"/>
        <v>0</v>
      </c>
      <c r="R173" s="32"/>
    </row>
    <row r="174" spans="2:18" s="115" customFormat="1" x14ac:dyDescent="0.2">
      <c r="B174" s="117"/>
      <c r="C174" s="39"/>
      <c r="D174" s="95"/>
      <c r="E174" s="95" t="s">
        <v>16</v>
      </c>
      <c r="F174" s="31"/>
      <c r="G174" s="31"/>
      <c r="H174" s="97"/>
      <c r="I174" s="97"/>
      <c r="J174" s="101"/>
      <c r="K174" s="99"/>
      <c r="L174" s="126"/>
      <c r="M174" s="98"/>
      <c r="N174" s="31"/>
      <c r="O174" s="109"/>
      <c r="P174" s="31"/>
      <c r="Q174" s="31">
        <f t="shared" si="2"/>
        <v>0</v>
      </c>
      <c r="R174" s="32"/>
    </row>
    <row r="175" spans="2:18" s="115" customFormat="1" x14ac:dyDescent="0.2">
      <c r="B175" s="117"/>
      <c r="C175" s="39"/>
      <c r="D175" s="95"/>
      <c r="E175" s="95" t="s">
        <v>17</v>
      </c>
      <c r="F175" s="31">
        <v>17</v>
      </c>
      <c r="G175" s="31"/>
      <c r="H175" s="97"/>
      <c r="I175" s="97"/>
      <c r="J175" s="101"/>
      <c r="K175" s="99">
        <f>ROUND(PRODUCT(F175:I175),2)</f>
        <v>17</v>
      </c>
      <c r="L175" s="126"/>
      <c r="M175" s="98"/>
      <c r="N175" s="31"/>
      <c r="O175" s="109"/>
      <c r="P175" s="31"/>
      <c r="Q175" s="31">
        <f t="shared" si="2"/>
        <v>0</v>
      </c>
      <c r="R175" s="32"/>
    </row>
    <row r="176" spans="2:18" s="115" customFormat="1" x14ac:dyDescent="0.2">
      <c r="B176" s="117"/>
      <c r="C176" s="39"/>
      <c r="D176" s="95"/>
      <c r="E176" s="31"/>
      <c r="F176" s="31"/>
      <c r="G176" s="31"/>
      <c r="H176" s="97"/>
      <c r="I176" s="97"/>
      <c r="J176" s="101"/>
      <c r="K176" s="99"/>
      <c r="L176" s="126"/>
      <c r="M176" s="98"/>
      <c r="N176" s="31"/>
      <c r="O176" s="109"/>
      <c r="P176" s="31"/>
      <c r="Q176" s="31">
        <f t="shared" si="2"/>
        <v>0</v>
      </c>
      <c r="R176" s="32"/>
    </row>
    <row r="177" spans="2:18" s="115" customFormat="1" x14ac:dyDescent="0.2">
      <c r="B177" s="117"/>
      <c r="C177" s="39"/>
      <c r="D177" s="95"/>
      <c r="E177" s="31" t="s">
        <v>19</v>
      </c>
      <c r="F177" s="31"/>
      <c r="G177" s="31"/>
      <c r="H177" s="97"/>
      <c r="I177" s="97"/>
      <c r="J177" s="100" t="s">
        <v>131</v>
      </c>
      <c r="K177" s="99">
        <f>ROUND(SUM(K174:K176),2)</f>
        <v>17</v>
      </c>
      <c r="L177" s="126">
        <v>0</v>
      </c>
      <c r="M177" s="98">
        <v>106.77</v>
      </c>
      <c r="N177" s="31">
        <f>ROUND(PRODUCT(K177:M177),2)</f>
        <v>0</v>
      </c>
      <c r="O177" s="109"/>
      <c r="P177" s="31">
        <v>1.54</v>
      </c>
      <c r="Q177" s="34">
        <f>P177*K177*L177</f>
        <v>0</v>
      </c>
      <c r="R177" s="32"/>
    </row>
    <row r="178" spans="2:18" x14ac:dyDescent="0.2">
      <c r="B178" s="33"/>
      <c r="C178" s="34"/>
      <c r="D178" s="95"/>
      <c r="E178" s="157" t="s">
        <v>139</v>
      </c>
      <c r="F178" s="31"/>
      <c r="G178" s="31"/>
      <c r="H178" s="97"/>
      <c r="I178" s="97"/>
      <c r="J178" s="104"/>
      <c r="K178" s="151">
        <v>1E-4</v>
      </c>
      <c r="L178" s="158">
        <v>1E-8</v>
      </c>
      <c r="M178" s="159">
        <f>M177</f>
        <v>106.77</v>
      </c>
      <c r="N178" s="31">
        <f>PRODUCT(K178:M178)</f>
        <v>1.0677E-10</v>
      </c>
      <c r="O178" s="109"/>
      <c r="P178" s="42">
        <f>P177</f>
        <v>1.54</v>
      </c>
      <c r="Q178" s="31">
        <f>P178*K178*L178</f>
        <v>1.5400000000000001E-12</v>
      </c>
      <c r="R178" s="32"/>
    </row>
    <row r="179" spans="2:18" s="115" customFormat="1" x14ac:dyDescent="0.2">
      <c r="B179" s="117"/>
      <c r="C179" s="39"/>
      <c r="D179" s="95"/>
      <c r="E179" s="31" t="s">
        <v>17</v>
      </c>
      <c r="F179" s="31"/>
      <c r="G179" s="31"/>
      <c r="H179" s="97"/>
      <c r="I179" s="97"/>
      <c r="J179" s="101"/>
      <c r="K179" s="99"/>
      <c r="L179" s="126"/>
      <c r="M179" s="98"/>
      <c r="N179" s="31"/>
      <c r="O179" s="109"/>
      <c r="P179" s="31"/>
      <c r="Q179" s="31">
        <f t="shared" si="2"/>
        <v>0</v>
      </c>
      <c r="R179" s="32"/>
    </row>
    <row r="180" spans="2:18" s="115" customFormat="1" ht="20.399999999999999" x14ac:dyDescent="0.2">
      <c r="B180" s="117">
        <v>116</v>
      </c>
      <c r="C180" s="39"/>
      <c r="D180" s="95" t="s">
        <v>109</v>
      </c>
      <c r="E180" s="96" t="s">
        <v>110</v>
      </c>
      <c r="F180" s="31"/>
      <c r="G180" s="31"/>
      <c r="H180" s="97"/>
      <c r="I180" s="97"/>
      <c r="J180" s="101"/>
      <c r="K180" s="99"/>
      <c r="L180" s="126"/>
      <c r="M180" s="98"/>
      <c r="N180" s="31"/>
      <c r="O180" s="109"/>
      <c r="P180" s="31"/>
      <c r="Q180" s="31">
        <f t="shared" si="2"/>
        <v>0</v>
      </c>
      <c r="R180" s="32"/>
    </row>
    <row r="181" spans="2:18" s="115" customFormat="1" x14ac:dyDescent="0.2">
      <c r="B181" s="117"/>
      <c r="C181" s="39"/>
      <c r="D181" s="95"/>
      <c r="E181" s="95" t="s">
        <v>16</v>
      </c>
      <c r="F181" s="31"/>
      <c r="G181" s="31"/>
      <c r="H181" s="97"/>
      <c r="I181" s="97"/>
      <c r="J181" s="101"/>
      <c r="K181" s="99"/>
      <c r="L181" s="126"/>
      <c r="M181" s="98"/>
      <c r="N181" s="31"/>
      <c r="O181" s="109"/>
      <c r="P181" s="31"/>
      <c r="Q181" s="31">
        <f t="shared" si="2"/>
        <v>0</v>
      </c>
      <c r="R181" s="32"/>
    </row>
    <row r="182" spans="2:18" s="115" customFormat="1" x14ac:dyDescent="0.2">
      <c r="B182" s="117"/>
      <c r="C182" s="39"/>
      <c r="D182" s="95"/>
      <c r="E182" s="95" t="s">
        <v>17</v>
      </c>
      <c r="F182" s="31">
        <v>17</v>
      </c>
      <c r="G182" s="31"/>
      <c r="H182" s="97"/>
      <c r="I182" s="97"/>
      <c r="J182" s="101"/>
      <c r="K182" s="99">
        <f>ROUND(PRODUCT(F182:I182),2)</f>
        <v>17</v>
      </c>
      <c r="L182" s="126"/>
      <c r="M182" s="98"/>
      <c r="N182" s="31"/>
      <c r="O182" s="109"/>
      <c r="P182" s="31"/>
      <c r="Q182" s="31">
        <f t="shared" si="2"/>
        <v>0</v>
      </c>
      <c r="R182" s="32"/>
    </row>
    <row r="183" spans="2:18" s="115" customFormat="1" x14ac:dyDescent="0.2">
      <c r="B183" s="117"/>
      <c r="C183" s="39"/>
      <c r="D183" s="95"/>
      <c r="E183" s="31"/>
      <c r="F183" s="31"/>
      <c r="G183" s="31"/>
      <c r="H183" s="97"/>
      <c r="I183" s="97"/>
      <c r="J183" s="101"/>
      <c r="K183" s="99"/>
      <c r="L183" s="126"/>
      <c r="M183" s="98"/>
      <c r="N183" s="31"/>
      <c r="O183" s="109"/>
      <c r="P183" s="31"/>
      <c r="Q183" s="31">
        <f t="shared" si="2"/>
        <v>0</v>
      </c>
      <c r="R183" s="32"/>
    </row>
    <row r="184" spans="2:18" s="115" customFormat="1" x14ac:dyDescent="0.2">
      <c r="B184" s="117"/>
      <c r="C184" s="39"/>
      <c r="D184" s="95"/>
      <c r="E184" s="31" t="s">
        <v>19</v>
      </c>
      <c r="F184" s="31"/>
      <c r="G184" s="31"/>
      <c r="H184" s="97"/>
      <c r="I184" s="97"/>
      <c r="J184" s="100" t="s">
        <v>131</v>
      </c>
      <c r="K184" s="99">
        <f>ROUND(SUM(K181:K183),2)</f>
        <v>17</v>
      </c>
      <c r="L184" s="126">
        <v>0</v>
      </c>
      <c r="M184" s="98">
        <v>127.32</v>
      </c>
      <c r="N184" s="31">
        <f>ROUND(PRODUCT(K184:M184),2)</f>
        <v>0</v>
      </c>
      <c r="O184" s="109"/>
      <c r="P184" s="31">
        <v>1.84</v>
      </c>
      <c r="Q184" s="34">
        <f>P184*K184*L184</f>
        <v>0</v>
      </c>
      <c r="R184" s="32"/>
    </row>
    <row r="185" spans="2:18" x14ac:dyDescent="0.2">
      <c r="B185" s="33"/>
      <c r="C185" s="34"/>
      <c r="D185" s="95"/>
      <c r="E185" s="157" t="s">
        <v>139</v>
      </c>
      <c r="F185" s="31"/>
      <c r="G185" s="31"/>
      <c r="H185" s="97"/>
      <c r="I185" s="97"/>
      <c r="J185" s="104"/>
      <c r="K185" s="151">
        <v>1E-4</v>
      </c>
      <c r="L185" s="158">
        <v>1E-8</v>
      </c>
      <c r="M185" s="159">
        <f>M184</f>
        <v>127.32</v>
      </c>
      <c r="N185" s="31">
        <f>PRODUCT(K185:M185)</f>
        <v>1.2731999999999998E-10</v>
      </c>
      <c r="O185" s="109"/>
      <c r="P185" s="42">
        <f>P184</f>
        <v>1.84</v>
      </c>
      <c r="Q185" s="31">
        <f>P185*K185*L185</f>
        <v>1.8400000000000002E-12</v>
      </c>
      <c r="R185" s="32"/>
    </row>
    <row r="186" spans="2:18" s="115" customFormat="1" x14ac:dyDescent="0.2">
      <c r="B186" s="117"/>
      <c r="C186" s="39"/>
      <c r="D186" s="95"/>
      <c r="E186" s="31" t="s">
        <v>17</v>
      </c>
      <c r="F186" s="31"/>
      <c r="G186" s="31"/>
      <c r="H186" s="97"/>
      <c r="I186" s="97"/>
      <c r="J186" s="101"/>
      <c r="K186" s="99"/>
      <c r="L186" s="126"/>
      <c r="M186" s="98"/>
      <c r="N186" s="31"/>
      <c r="O186" s="109"/>
      <c r="P186" s="31"/>
      <c r="Q186" s="31">
        <f t="shared" si="2"/>
        <v>0</v>
      </c>
      <c r="R186" s="32"/>
    </row>
    <row r="187" spans="2:18" s="115" customFormat="1" ht="20.399999999999999" x14ac:dyDescent="0.2">
      <c r="B187" s="117">
        <v>117</v>
      </c>
      <c r="C187" s="39"/>
      <c r="D187" s="95" t="s">
        <v>111</v>
      </c>
      <c r="E187" s="96" t="s">
        <v>112</v>
      </c>
      <c r="F187" s="31"/>
      <c r="G187" s="31"/>
      <c r="H187" s="97"/>
      <c r="I187" s="97"/>
      <c r="J187" s="101"/>
      <c r="K187" s="99"/>
      <c r="L187" s="126"/>
      <c r="M187" s="98"/>
      <c r="N187" s="31"/>
      <c r="O187" s="109"/>
      <c r="P187" s="31"/>
      <c r="Q187" s="31">
        <f t="shared" si="2"/>
        <v>0</v>
      </c>
      <c r="R187" s="32"/>
    </row>
    <row r="188" spans="2:18" s="115" customFormat="1" x14ac:dyDescent="0.2">
      <c r="B188" s="117"/>
      <c r="C188" s="39"/>
      <c r="D188" s="95"/>
      <c r="E188" s="95" t="s">
        <v>16</v>
      </c>
      <c r="F188" s="31"/>
      <c r="G188" s="31"/>
      <c r="H188" s="97"/>
      <c r="I188" s="97"/>
      <c r="J188" s="101"/>
      <c r="K188" s="99"/>
      <c r="L188" s="126"/>
      <c r="M188" s="98"/>
      <c r="N188" s="31"/>
      <c r="O188" s="109"/>
      <c r="P188" s="31"/>
      <c r="Q188" s="31">
        <f t="shared" si="2"/>
        <v>0</v>
      </c>
      <c r="R188" s="32"/>
    </row>
    <row r="189" spans="2:18" s="115" customFormat="1" x14ac:dyDescent="0.2">
      <c r="B189" s="117"/>
      <c r="C189" s="39"/>
      <c r="D189" s="95"/>
      <c r="E189" s="95" t="s">
        <v>17</v>
      </c>
      <c r="F189" s="31">
        <v>9</v>
      </c>
      <c r="G189" s="31"/>
      <c r="H189" s="97"/>
      <c r="I189" s="97"/>
      <c r="J189" s="101"/>
      <c r="K189" s="99">
        <f>ROUND(PRODUCT(F189:I189),2)</f>
        <v>9</v>
      </c>
      <c r="L189" s="126"/>
      <c r="M189" s="98"/>
      <c r="N189" s="31"/>
      <c r="O189" s="109"/>
      <c r="P189" s="31"/>
      <c r="Q189" s="31">
        <f t="shared" si="2"/>
        <v>0</v>
      </c>
      <c r="R189" s="32"/>
    </row>
    <row r="190" spans="2:18" s="115" customFormat="1" x14ac:dyDescent="0.2">
      <c r="B190" s="117"/>
      <c r="C190" s="39"/>
      <c r="D190" s="95"/>
      <c r="E190" s="31"/>
      <c r="F190" s="31"/>
      <c r="G190" s="31"/>
      <c r="H190" s="97"/>
      <c r="I190" s="97"/>
      <c r="J190" s="101"/>
      <c r="K190" s="99"/>
      <c r="L190" s="126"/>
      <c r="M190" s="98"/>
      <c r="N190" s="31"/>
      <c r="O190" s="109"/>
      <c r="P190" s="31"/>
      <c r="Q190" s="31">
        <f t="shared" si="2"/>
        <v>0</v>
      </c>
      <c r="R190" s="32"/>
    </row>
    <row r="191" spans="2:18" s="115" customFormat="1" x14ac:dyDescent="0.2">
      <c r="B191" s="117"/>
      <c r="C191" s="39"/>
      <c r="D191" s="95"/>
      <c r="E191" s="31" t="s">
        <v>19</v>
      </c>
      <c r="F191" s="31"/>
      <c r="G191" s="31"/>
      <c r="H191" s="97"/>
      <c r="I191" s="97"/>
      <c r="J191" s="100" t="s">
        <v>131</v>
      </c>
      <c r="K191" s="99">
        <f>ROUND(SUM(K188:K190),2)</f>
        <v>9</v>
      </c>
      <c r="L191" s="126">
        <v>0</v>
      </c>
      <c r="M191" s="98">
        <v>43.16</v>
      </c>
      <c r="N191" s="31">
        <f>ROUND(PRODUCT(K191:M191),2)</f>
        <v>0</v>
      </c>
      <c r="O191" s="109"/>
      <c r="P191" s="31">
        <v>0.62</v>
      </c>
      <c r="Q191" s="34">
        <f>P191*K191*L191</f>
        <v>0</v>
      </c>
      <c r="R191" s="32"/>
    </row>
    <row r="192" spans="2:18" x14ac:dyDescent="0.2">
      <c r="B192" s="33"/>
      <c r="C192" s="34"/>
      <c r="D192" s="95"/>
      <c r="E192" s="157" t="s">
        <v>139</v>
      </c>
      <c r="F192" s="31"/>
      <c r="G192" s="31"/>
      <c r="H192" s="97"/>
      <c r="I192" s="97"/>
      <c r="J192" s="104"/>
      <c r="K192" s="151">
        <v>1E-4</v>
      </c>
      <c r="L192" s="158">
        <v>1E-8</v>
      </c>
      <c r="M192" s="159">
        <f>M191</f>
        <v>43.16</v>
      </c>
      <c r="N192" s="31">
        <f>PRODUCT(K192:M192)</f>
        <v>4.3159999999999996E-11</v>
      </c>
      <c r="O192" s="109"/>
      <c r="P192" s="42">
        <f>P191</f>
        <v>0.62</v>
      </c>
      <c r="Q192" s="31">
        <f>P192*K192*L192</f>
        <v>6.2000000000000008E-13</v>
      </c>
      <c r="R192" s="32"/>
    </row>
    <row r="193" spans="2:18" s="115" customFormat="1" x14ac:dyDescent="0.2">
      <c r="B193" s="117"/>
      <c r="C193" s="39"/>
      <c r="D193" s="95"/>
      <c r="E193" s="31" t="s">
        <v>17</v>
      </c>
      <c r="F193" s="31"/>
      <c r="G193" s="31"/>
      <c r="H193" s="97"/>
      <c r="I193" s="97"/>
      <c r="J193" s="101"/>
      <c r="K193" s="99"/>
      <c r="L193" s="126"/>
      <c r="M193" s="98"/>
      <c r="N193" s="31"/>
      <c r="O193" s="109"/>
      <c r="P193" s="31"/>
      <c r="Q193" s="31">
        <f t="shared" si="2"/>
        <v>0</v>
      </c>
      <c r="R193" s="32"/>
    </row>
    <row r="194" spans="2:18" s="115" customFormat="1" ht="40.799999999999997" x14ac:dyDescent="0.2">
      <c r="B194" s="117">
        <v>118</v>
      </c>
      <c r="C194" s="39"/>
      <c r="D194" s="95" t="s">
        <v>113</v>
      </c>
      <c r="E194" s="96" t="s">
        <v>114</v>
      </c>
      <c r="F194" s="31"/>
      <c r="G194" s="31"/>
      <c r="H194" s="97"/>
      <c r="I194" s="97"/>
      <c r="J194" s="101"/>
      <c r="K194" s="99"/>
      <c r="L194" s="126"/>
      <c r="M194" s="98"/>
      <c r="N194" s="31"/>
      <c r="O194" s="109"/>
      <c r="P194" s="31"/>
      <c r="Q194" s="31">
        <f t="shared" si="2"/>
        <v>0</v>
      </c>
      <c r="R194" s="32"/>
    </row>
    <row r="195" spans="2:18" s="115" customFormat="1" x14ac:dyDescent="0.2">
      <c r="B195" s="117"/>
      <c r="C195" s="39"/>
      <c r="D195" s="95"/>
      <c r="E195" s="95" t="s">
        <v>16</v>
      </c>
      <c r="F195" s="31"/>
      <c r="G195" s="31"/>
      <c r="H195" s="97"/>
      <c r="I195" s="97"/>
      <c r="J195" s="101"/>
      <c r="K195" s="99"/>
      <c r="L195" s="126"/>
      <c r="M195" s="98"/>
      <c r="N195" s="31"/>
      <c r="O195" s="109"/>
      <c r="P195" s="31"/>
      <c r="Q195" s="31">
        <f t="shared" si="2"/>
        <v>0</v>
      </c>
      <c r="R195" s="32"/>
    </row>
    <row r="196" spans="2:18" s="115" customFormat="1" x14ac:dyDescent="0.2">
      <c r="B196" s="117"/>
      <c r="C196" s="39"/>
      <c r="D196" s="95"/>
      <c r="E196" s="95" t="s">
        <v>17</v>
      </c>
      <c r="F196" s="31">
        <v>9</v>
      </c>
      <c r="G196" s="31"/>
      <c r="H196" s="97"/>
      <c r="I196" s="97"/>
      <c r="J196" s="101"/>
      <c r="K196" s="99">
        <f>ROUND(PRODUCT(F196:I196),2)</f>
        <v>9</v>
      </c>
      <c r="L196" s="126"/>
      <c r="M196" s="98"/>
      <c r="N196" s="31"/>
      <c r="O196" s="109"/>
      <c r="P196" s="31"/>
      <c r="Q196" s="31">
        <f t="shared" si="2"/>
        <v>0</v>
      </c>
      <c r="R196" s="32"/>
    </row>
    <row r="197" spans="2:18" s="115" customFormat="1" x14ac:dyDescent="0.2">
      <c r="B197" s="117"/>
      <c r="C197" s="39"/>
      <c r="D197" s="95"/>
      <c r="E197" s="31"/>
      <c r="F197" s="31"/>
      <c r="G197" s="31"/>
      <c r="H197" s="97"/>
      <c r="I197" s="97"/>
      <c r="J197" s="101"/>
      <c r="K197" s="99"/>
      <c r="L197" s="126"/>
      <c r="M197" s="98"/>
      <c r="N197" s="31"/>
      <c r="O197" s="109"/>
      <c r="P197" s="31"/>
      <c r="Q197" s="31">
        <f t="shared" si="2"/>
        <v>0</v>
      </c>
      <c r="R197" s="32"/>
    </row>
    <row r="198" spans="2:18" s="115" customFormat="1" x14ac:dyDescent="0.2">
      <c r="B198" s="117"/>
      <c r="C198" s="39"/>
      <c r="D198" s="95"/>
      <c r="E198" s="31" t="s">
        <v>19</v>
      </c>
      <c r="F198" s="31"/>
      <c r="G198" s="31"/>
      <c r="H198" s="97"/>
      <c r="I198" s="97"/>
      <c r="J198" s="100" t="s">
        <v>131</v>
      </c>
      <c r="K198" s="99">
        <f>ROUND(SUM(K195:K197),2)</f>
        <v>9</v>
      </c>
      <c r="L198" s="126">
        <v>0</v>
      </c>
      <c r="M198" s="98">
        <v>93.31</v>
      </c>
      <c r="N198" s="31">
        <f>ROUND(PRODUCT(K198:M198),2)</f>
        <v>0</v>
      </c>
      <c r="O198" s="109"/>
      <c r="P198" s="31">
        <v>1.35</v>
      </c>
      <c r="Q198" s="34">
        <f>P198*K198*L198</f>
        <v>0</v>
      </c>
      <c r="R198" s="32"/>
    </row>
    <row r="199" spans="2:18" x14ac:dyDescent="0.2">
      <c r="B199" s="33"/>
      <c r="C199" s="34"/>
      <c r="D199" s="95"/>
      <c r="E199" s="157" t="s">
        <v>139</v>
      </c>
      <c r="F199" s="31"/>
      <c r="G199" s="31"/>
      <c r="H199" s="97"/>
      <c r="I199" s="97"/>
      <c r="J199" s="104"/>
      <c r="K199" s="151">
        <v>1E-4</v>
      </c>
      <c r="L199" s="158">
        <v>1E-8</v>
      </c>
      <c r="M199" s="159">
        <f>M198</f>
        <v>93.31</v>
      </c>
      <c r="N199" s="31">
        <f>PRODUCT(K199:M199)</f>
        <v>9.3309999999999999E-11</v>
      </c>
      <c r="O199" s="109"/>
      <c r="P199" s="42">
        <f>P198</f>
        <v>1.35</v>
      </c>
      <c r="Q199" s="31">
        <f>P199*K199*L199</f>
        <v>1.3500000000000003E-12</v>
      </c>
      <c r="R199" s="32"/>
    </row>
    <row r="200" spans="2:18" s="115" customFormat="1" x14ac:dyDescent="0.2">
      <c r="B200" s="117"/>
      <c r="C200" s="39"/>
      <c r="D200" s="95"/>
      <c r="E200" s="31" t="s">
        <v>17</v>
      </c>
      <c r="F200" s="31"/>
      <c r="G200" s="31"/>
      <c r="H200" s="97"/>
      <c r="I200" s="97"/>
      <c r="J200" s="101"/>
      <c r="K200" s="99"/>
      <c r="L200" s="126"/>
      <c r="M200" s="98"/>
      <c r="N200" s="31"/>
      <c r="O200" s="109"/>
      <c r="P200" s="31"/>
      <c r="Q200" s="31">
        <f t="shared" si="2"/>
        <v>0</v>
      </c>
      <c r="R200" s="32"/>
    </row>
    <row r="201" spans="2:18" s="115" customFormat="1" ht="20.399999999999999" x14ac:dyDescent="0.2">
      <c r="B201" s="117">
        <v>119</v>
      </c>
      <c r="C201" s="39"/>
      <c r="D201" s="95" t="s">
        <v>115</v>
      </c>
      <c r="E201" s="96" t="s">
        <v>116</v>
      </c>
      <c r="F201" s="31"/>
      <c r="G201" s="31"/>
      <c r="H201" s="97"/>
      <c r="I201" s="97"/>
      <c r="J201" s="101"/>
      <c r="K201" s="99"/>
      <c r="L201" s="126"/>
      <c r="M201" s="98"/>
      <c r="N201" s="31"/>
      <c r="O201" s="109"/>
      <c r="P201" s="31"/>
      <c r="Q201" s="31">
        <f t="shared" si="2"/>
        <v>0</v>
      </c>
      <c r="R201" s="32"/>
    </row>
    <row r="202" spans="2:18" s="115" customFormat="1" x14ac:dyDescent="0.2">
      <c r="B202" s="117"/>
      <c r="C202" s="39"/>
      <c r="D202" s="95"/>
      <c r="E202" s="95" t="s">
        <v>16</v>
      </c>
      <c r="F202" s="31"/>
      <c r="G202" s="31"/>
      <c r="H202" s="97"/>
      <c r="I202" s="97"/>
      <c r="J202" s="101"/>
      <c r="K202" s="99"/>
      <c r="L202" s="126"/>
      <c r="M202" s="98"/>
      <c r="N202" s="31"/>
      <c r="O202" s="109"/>
      <c r="P202" s="31"/>
      <c r="Q202" s="31">
        <f t="shared" si="2"/>
        <v>0</v>
      </c>
      <c r="R202" s="32"/>
    </row>
    <row r="203" spans="2:18" s="115" customFormat="1" x14ac:dyDescent="0.2">
      <c r="B203" s="117"/>
      <c r="C203" s="39"/>
      <c r="D203" s="95"/>
      <c r="E203" s="95" t="s">
        <v>17</v>
      </c>
      <c r="F203" s="31">
        <v>6</v>
      </c>
      <c r="G203" s="31"/>
      <c r="H203" s="97"/>
      <c r="I203" s="97"/>
      <c r="J203" s="101"/>
      <c r="K203" s="99">
        <f>ROUND(PRODUCT(F203:I203),2)</f>
        <v>6</v>
      </c>
      <c r="L203" s="126"/>
      <c r="M203" s="98"/>
      <c r="N203" s="31"/>
      <c r="O203" s="109"/>
      <c r="P203" s="31"/>
      <c r="Q203" s="31">
        <f t="shared" si="2"/>
        <v>0</v>
      </c>
      <c r="R203" s="32"/>
    </row>
    <row r="204" spans="2:18" s="115" customFormat="1" x14ac:dyDescent="0.2">
      <c r="B204" s="117"/>
      <c r="C204" s="39"/>
      <c r="D204" s="95"/>
      <c r="E204" s="31"/>
      <c r="F204" s="31"/>
      <c r="G204" s="31"/>
      <c r="H204" s="97"/>
      <c r="I204" s="97"/>
      <c r="J204" s="101"/>
      <c r="K204" s="99"/>
      <c r="L204" s="126"/>
      <c r="M204" s="98"/>
      <c r="N204" s="31"/>
      <c r="O204" s="109"/>
      <c r="P204" s="31"/>
      <c r="Q204" s="31">
        <f t="shared" si="2"/>
        <v>0</v>
      </c>
      <c r="R204" s="32"/>
    </row>
    <row r="205" spans="2:18" s="115" customFormat="1" x14ac:dyDescent="0.2">
      <c r="B205" s="117"/>
      <c r="C205" s="39"/>
      <c r="D205" s="95"/>
      <c r="E205" s="31" t="s">
        <v>19</v>
      </c>
      <c r="F205" s="31"/>
      <c r="G205" s="31"/>
      <c r="H205" s="97"/>
      <c r="I205" s="97"/>
      <c r="J205" s="100" t="s">
        <v>131</v>
      </c>
      <c r="K205" s="99">
        <f>ROUND(SUM(K202:K204),2)</f>
        <v>6</v>
      </c>
      <c r="L205" s="126">
        <v>0</v>
      </c>
      <c r="M205" s="98">
        <v>102.31</v>
      </c>
      <c r="N205" s="31">
        <f>ROUND(PRODUCT(K205:M205),2)</f>
        <v>0</v>
      </c>
      <c r="O205" s="109"/>
      <c r="P205" s="31">
        <v>1.48</v>
      </c>
      <c r="Q205" s="34">
        <f>P205*K205*L205</f>
        <v>0</v>
      </c>
      <c r="R205" s="32"/>
    </row>
    <row r="206" spans="2:18" x14ac:dyDescent="0.2">
      <c r="B206" s="33"/>
      <c r="C206" s="34"/>
      <c r="D206" s="95"/>
      <c r="E206" s="157" t="s">
        <v>139</v>
      </c>
      <c r="F206" s="31"/>
      <c r="G206" s="31"/>
      <c r="H206" s="97"/>
      <c r="I206" s="97"/>
      <c r="J206" s="104"/>
      <c r="K206" s="151">
        <v>1E-4</v>
      </c>
      <c r="L206" s="158">
        <v>1E-8</v>
      </c>
      <c r="M206" s="159">
        <f>M205</f>
        <v>102.31</v>
      </c>
      <c r="N206" s="31">
        <f>PRODUCT(K206:M206)</f>
        <v>1.0231000000000001E-10</v>
      </c>
      <c r="O206" s="109"/>
      <c r="P206" s="42">
        <f>P205</f>
        <v>1.48</v>
      </c>
      <c r="Q206" s="31">
        <f>P206*K206*L206</f>
        <v>1.48E-12</v>
      </c>
      <c r="R206" s="32"/>
    </row>
    <row r="207" spans="2:18" s="115" customFormat="1" x14ac:dyDescent="0.2">
      <c r="B207" s="117"/>
      <c r="C207" s="39"/>
      <c r="D207" s="95"/>
      <c r="E207" s="31" t="s">
        <v>17</v>
      </c>
      <c r="F207" s="31"/>
      <c r="G207" s="31"/>
      <c r="H207" s="97"/>
      <c r="I207" s="97"/>
      <c r="J207" s="101"/>
      <c r="K207" s="99"/>
      <c r="L207" s="126"/>
      <c r="M207" s="98"/>
      <c r="N207" s="31"/>
      <c r="O207" s="109"/>
      <c r="P207" s="31"/>
      <c r="Q207" s="31">
        <f t="shared" si="2"/>
        <v>0</v>
      </c>
      <c r="R207" s="32"/>
    </row>
    <row r="208" spans="2:18" s="115" customFormat="1" ht="20.399999999999999" x14ac:dyDescent="0.2">
      <c r="B208" s="117">
        <v>120</v>
      </c>
      <c r="C208" s="39"/>
      <c r="D208" s="95" t="s">
        <v>117</v>
      </c>
      <c r="E208" s="96" t="s">
        <v>118</v>
      </c>
      <c r="F208" s="31"/>
      <c r="G208" s="31"/>
      <c r="H208" s="97"/>
      <c r="I208" s="97"/>
      <c r="J208" s="101"/>
      <c r="K208" s="99"/>
      <c r="L208" s="126"/>
      <c r="M208" s="98"/>
      <c r="N208" s="31"/>
      <c r="O208" s="109"/>
      <c r="P208" s="31"/>
      <c r="Q208" s="31">
        <f t="shared" si="2"/>
        <v>0</v>
      </c>
      <c r="R208" s="32"/>
    </row>
    <row r="209" spans="2:18" s="115" customFormat="1" x14ac:dyDescent="0.2">
      <c r="B209" s="117"/>
      <c r="C209" s="39"/>
      <c r="D209" s="95"/>
      <c r="E209" s="95" t="s">
        <v>16</v>
      </c>
      <c r="F209" s="31"/>
      <c r="G209" s="31"/>
      <c r="H209" s="97"/>
      <c r="I209" s="97"/>
      <c r="J209" s="101"/>
      <c r="K209" s="99"/>
      <c r="L209" s="126"/>
      <c r="M209" s="98"/>
      <c r="N209" s="31"/>
      <c r="O209" s="109"/>
      <c r="P209" s="31"/>
      <c r="Q209" s="31">
        <f t="shared" si="2"/>
        <v>0</v>
      </c>
      <c r="R209" s="32"/>
    </row>
    <row r="210" spans="2:18" s="115" customFormat="1" x14ac:dyDescent="0.2">
      <c r="B210" s="117"/>
      <c r="C210" s="39"/>
      <c r="D210" s="95"/>
      <c r="E210" s="95" t="s">
        <v>17</v>
      </c>
      <c r="F210" s="31">
        <v>6</v>
      </c>
      <c r="G210" s="31"/>
      <c r="H210" s="97"/>
      <c r="I210" s="97"/>
      <c r="J210" s="101"/>
      <c r="K210" s="99">
        <f>ROUND(PRODUCT(F210:I210),2)</f>
        <v>6</v>
      </c>
      <c r="L210" s="126"/>
      <c r="M210" s="98"/>
      <c r="N210" s="31"/>
      <c r="O210" s="109"/>
      <c r="P210" s="31"/>
      <c r="Q210" s="31">
        <f t="shared" si="2"/>
        <v>0</v>
      </c>
      <c r="R210" s="32"/>
    </row>
    <row r="211" spans="2:18" s="115" customFormat="1" x14ac:dyDescent="0.2">
      <c r="B211" s="117"/>
      <c r="C211" s="39"/>
      <c r="D211" s="95"/>
      <c r="E211" s="31"/>
      <c r="F211" s="31"/>
      <c r="G211" s="31"/>
      <c r="H211" s="97"/>
      <c r="I211" s="97"/>
      <c r="J211" s="101"/>
      <c r="K211" s="99"/>
      <c r="L211" s="126"/>
      <c r="M211" s="98"/>
      <c r="N211" s="31"/>
      <c r="O211" s="109"/>
      <c r="P211" s="31"/>
      <c r="Q211" s="31">
        <f t="shared" si="2"/>
        <v>0</v>
      </c>
      <c r="R211" s="32"/>
    </row>
    <row r="212" spans="2:18" s="115" customFormat="1" x14ac:dyDescent="0.2">
      <c r="B212" s="117"/>
      <c r="C212" s="39"/>
      <c r="D212" s="95"/>
      <c r="E212" s="31" t="s">
        <v>19</v>
      </c>
      <c r="F212" s="31"/>
      <c r="G212" s="31"/>
      <c r="H212" s="97"/>
      <c r="I212" s="97"/>
      <c r="J212" s="100" t="s">
        <v>131</v>
      </c>
      <c r="K212" s="99">
        <f>ROUND(SUM(K209:K211),2)</f>
        <v>6</v>
      </c>
      <c r="L212" s="126">
        <v>0</v>
      </c>
      <c r="M212" s="98">
        <v>32.81</v>
      </c>
      <c r="N212" s="31">
        <f>ROUND(PRODUCT(K212:M212),2)</f>
        <v>0</v>
      </c>
      <c r="O212" s="109"/>
      <c r="P212" s="31" t="s">
        <v>127</v>
      </c>
      <c r="Q212" s="34">
        <f>P212*K212*L212</f>
        <v>0</v>
      </c>
      <c r="R212" s="32"/>
    </row>
    <row r="213" spans="2:18" x14ac:dyDescent="0.2">
      <c r="B213" s="33"/>
      <c r="C213" s="34"/>
      <c r="D213" s="95"/>
      <c r="E213" s="157" t="s">
        <v>139</v>
      </c>
      <c r="F213" s="31"/>
      <c r="G213" s="31"/>
      <c r="H213" s="97"/>
      <c r="I213" s="97"/>
      <c r="J213" s="104"/>
      <c r="K213" s="151">
        <v>1E-4</v>
      </c>
      <c r="L213" s="158">
        <v>1E-8</v>
      </c>
      <c r="M213" s="159">
        <f>M212</f>
        <v>32.81</v>
      </c>
      <c r="N213" s="31">
        <f>PRODUCT(K213:M213)</f>
        <v>3.2810000000000001E-11</v>
      </c>
      <c r="O213" s="109"/>
      <c r="P213" s="42" t="str">
        <f>P212</f>
        <v>0,47</v>
      </c>
      <c r="Q213" s="31">
        <f>P213*K213*L213</f>
        <v>4.7000000000000002E-13</v>
      </c>
      <c r="R213" s="32"/>
    </row>
    <row r="214" spans="2:18" s="115" customFormat="1" x14ac:dyDescent="0.2">
      <c r="B214" s="117"/>
      <c r="C214" s="39"/>
      <c r="D214" s="95"/>
      <c r="E214" s="31" t="s">
        <v>17</v>
      </c>
      <c r="F214" s="31"/>
      <c r="G214" s="31"/>
      <c r="H214" s="97"/>
      <c r="I214" s="97"/>
      <c r="J214" s="101"/>
      <c r="K214" s="99"/>
      <c r="L214" s="126"/>
      <c r="M214" s="98"/>
      <c r="N214" s="31"/>
      <c r="O214" s="109"/>
      <c r="P214" s="31"/>
      <c r="Q214" s="31">
        <f t="shared" si="2"/>
        <v>0</v>
      </c>
      <c r="R214" s="32"/>
    </row>
    <row r="215" spans="2:18" s="115" customFormat="1" ht="30.6" x14ac:dyDescent="0.2">
      <c r="B215" s="117">
        <v>121</v>
      </c>
      <c r="C215" s="39"/>
      <c r="D215" s="95" t="s">
        <v>119</v>
      </c>
      <c r="E215" s="96" t="s">
        <v>120</v>
      </c>
      <c r="F215" s="31"/>
      <c r="G215" s="31"/>
      <c r="H215" s="97"/>
      <c r="I215" s="97"/>
      <c r="J215" s="101"/>
      <c r="K215" s="99"/>
      <c r="L215" s="126"/>
      <c r="M215" s="98"/>
      <c r="N215" s="31"/>
      <c r="O215" s="109"/>
      <c r="P215" s="31"/>
      <c r="Q215" s="31">
        <f t="shared" si="2"/>
        <v>0</v>
      </c>
      <c r="R215" s="32"/>
    </row>
    <row r="216" spans="2:18" s="115" customFormat="1" x14ac:dyDescent="0.2">
      <c r="B216" s="116"/>
      <c r="C216" s="39"/>
      <c r="D216" s="95"/>
      <c r="E216" s="95" t="s">
        <v>16</v>
      </c>
      <c r="F216" s="31"/>
      <c r="G216" s="31"/>
      <c r="H216" s="97"/>
      <c r="I216" s="97"/>
      <c r="J216" s="101"/>
      <c r="K216" s="99"/>
      <c r="L216" s="126"/>
      <c r="M216" s="98"/>
      <c r="N216" s="31"/>
      <c r="O216" s="109"/>
      <c r="P216" s="31"/>
      <c r="Q216" s="31">
        <f t="shared" ref="Q216:Q228" si="3">P216*K216</f>
        <v>0</v>
      </c>
      <c r="R216" s="32"/>
    </row>
    <row r="217" spans="2:18" s="115" customFormat="1" x14ac:dyDescent="0.2">
      <c r="B217" s="116"/>
      <c r="C217" s="39"/>
      <c r="D217" s="95"/>
      <c r="E217" s="95" t="s">
        <v>17</v>
      </c>
      <c r="F217" s="31">
        <v>9</v>
      </c>
      <c r="G217" s="31"/>
      <c r="H217" s="97"/>
      <c r="I217" s="97"/>
      <c r="J217" s="101"/>
      <c r="K217" s="99">
        <f>ROUND(PRODUCT(F217:I217),2)</f>
        <v>9</v>
      </c>
      <c r="L217" s="126"/>
      <c r="M217" s="98"/>
      <c r="N217" s="31"/>
      <c r="O217" s="109"/>
      <c r="P217" s="31"/>
      <c r="Q217" s="31">
        <f t="shared" si="3"/>
        <v>0</v>
      </c>
      <c r="R217" s="32"/>
    </row>
    <row r="218" spans="2:18" s="115" customFormat="1" x14ac:dyDescent="0.2">
      <c r="B218" s="116"/>
      <c r="C218" s="39"/>
      <c r="D218" s="95"/>
      <c r="E218" s="31"/>
      <c r="F218" s="31"/>
      <c r="G218" s="31"/>
      <c r="H218" s="97"/>
      <c r="I218" s="97"/>
      <c r="J218" s="101"/>
      <c r="K218" s="99"/>
      <c r="L218" s="126"/>
      <c r="M218" s="98"/>
      <c r="N218" s="31"/>
      <c r="O218" s="109"/>
      <c r="P218" s="31"/>
      <c r="Q218" s="31">
        <f t="shared" si="3"/>
        <v>0</v>
      </c>
      <c r="R218" s="32"/>
    </row>
    <row r="219" spans="2:18" s="115" customFormat="1" x14ac:dyDescent="0.2">
      <c r="B219" s="116"/>
      <c r="C219" s="39"/>
      <c r="D219" s="95"/>
      <c r="E219" s="31" t="s">
        <v>19</v>
      </c>
      <c r="F219" s="31"/>
      <c r="G219" s="31"/>
      <c r="H219" s="97"/>
      <c r="I219" s="97"/>
      <c r="J219" s="100" t="s">
        <v>131</v>
      </c>
      <c r="K219" s="99">
        <f>ROUND(SUM(K216:K218),2)</f>
        <v>9</v>
      </c>
      <c r="L219" s="126">
        <v>0</v>
      </c>
      <c r="M219" s="98">
        <v>77.58</v>
      </c>
      <c r="N219" s="31">
        <f>ROUND(PRODUCT(K219:M219),2)</f>
        <v>0</v>
      </c>
      <c r="O219" s="109"/>
      <c r="P219" s="31">
        <v>1.1200000000000001</v>
      </c>
      <c r="Q219" s="34">
        <f>P219*K219*L219</f>
        <v>0</v>
      </c>
      <c r="R219" s="32"/>
    </row>
    <row r="220" spans="2:18" x14ac:dyDescent="0.2">
      <c r="B220" s="33"/>
      <c r="C220" s="34"/>
      <c r="D220" s="95"/>
      <c r="E220" s="157" t="s">
        <v>139</v>
      </c>
      <c r="F220" s="31"/>
      <c r="G220" s="31"/>
      <c r="H220" s="97"/>
      <c r="I220" s="97"/>
      <c r="J220" s="104"/>
      <c r="K220" s="151">
        <v>1E-4</v>
      </c>
      <c r="L220" s="158">
        <v>1E-8</v>
      </c>
      <c r="M220" s="159">
        <f>M219</f>
        <v>77.58</v>
      </c>
      <c r="N220" s="31">
        <f>PRODUCT(K220:M220)</f>
        <v>7.7579999999999992E-11</v>
      </c>
      <c r="O220" s="109"/>
      <c r="P220" s="42">
        <f>P219</f>
        <v>1.1200000000000001</v>
      </c>
      <c r="Q220" s="31">
        <f>P220*K220*L220</f>
        <v>1.1200000000000001E-12</v>
      </c>
      <c r="R220" s="32"/>
    </row>
    <row r="221" spans="2:18" s="115" customFormat="1" x14ac:dyDescent="0.2">
      <c r="B221" s="116"/>
      <c r="C221" s="39"/>
      <c r="D221" s="95"/>
      <c r="E221" s="31" t="s">
        <v>17</v>
      </c>
      <c r="F221" s="31"/>
      <c r="G221" s="31"/>
      <c r="H221" s="97"/>
      <c r="I221" s="97"/>
      <c r="J221" s="101"/>
      <c r="K221" s="99"/>
      <c r="L221" s="126"/>
      <c r="M221" s="98"/>
      <c r="N221" s="31"/>
      <c r="O221" s="109"/>
      <c r="P221" s="31"/>
      <c r="Q221" s="31">
        <f t="shared" si="3"/>
        <v>0</v>
      </c>
      <c r="R221" s="32"/>
    </row>
    <row r="222" spans="2:18" s="115" customFormat="1" ht="30.6" x14ac:dyDescent="0.2">
      <c r="B222" s="117">
        <v>122</v>
      </c>
      <c r="C222" s="39"/>
      <c r="D222" s="95" t="s">
        <v>121</v>
      </c>
      <c r="E222" s="96" t="s">
        <v>122</v>
      </c>
      <c r="F222" s="31"/>
      <c r="G222" s="31"/>
      <c r="H222" s="97"/>
      <c r="I222" s="97"/>
      <c r="J222" s="101"/>
      <c r="K222" s="99"/>
      <c r="L222" s="126"/>
      <c r="M222" s="98"/>
      <c r="N222" s="31"/>
      <c r="O222" s="109"/>
      <c r="P222" s="31"/>
      <c r="Q222" s="31">
        <f t="shared" si="3"/>
        <v>0</v>
      </c>
      <c r="R222" s="32"/>
    </row>
    <row r="223" spans="2:18" s="115" customFormat="1" x14ac:dyDescent="0.2">
      <c r="B223" s="117"/>
      <c r="C223" s="39"/>
      <c r="D223" s="95"/>
      <c r="E223" s="95" t="s">
        <v>16</v>
      </c>
      <c r="F223" s="31"/>
      <c r="G223" s="31"/>
      <c r="H223" s="97"/>
      <c r="I223" s="97"/>
      <c r="J223" s="101"/>
      <c r="K223" s="99"/>
      <c r="L223" s="126"/>
      <c r="M223" s="98"/>
      <c r="N223" s="31"/>
      <c r="O223" s="109"/>
      <c r="P223" s="31"/>
      <c r="Q223" s="31">
        <f t="shared" si="3"/>
        <v>0</v>
      </c>
      <c r="R223" s="32"/>
    </row>
    <row r="224" spans="2:18" s="115" customFormat="1" x14ac:dyDescent="0.2">
      <c r="B224" s="117"/>
      <c r="C224" s="39"/>
      <c r="D224" s="95"/>
      <c r="E224" s="95" t="s">
        <v>17</v>
      </c>
      <c r="F224" s="31">
        <v>6</v>
      </c>
      <c r="G224" s="31"/>
      <c r="H224" s="97"/>
      <c r="I224" s="97"/>
      <c r="J224" s="101"/>
      <c r="K224" s="99">
        <f>ROUND(PRODUCT(F224:I224),2)</f>
        <v>6</v>
      </c>
      <c r="L224" s="126"/>
      <c r="M224" s="98"/>
      <c r="N224" s="31"/>
      <c r="O224" s="109"/>
      <c r="P224" s="31"/>
      <c r="Q224" s="31">
        <f t="shared" si="3"/>
        <v>0</v>
      </c>
      <c r="R224" s="32"/>
    </row>
    <row r="225" spans="2:18" s="115" customFormat="1" x14ac:dyDescent="0.2">
      <c r="B225" s="117"/>
      <c r="C225" s="39"/>
      <c r="D225" s="95"/>
      <c r="E225" s="31"/>
      <c r="F225" s="31"/>
      <c r="G225" s="31"/>
      <c r="H225" s="97"/>
      <c r="I225" s="97"/>
      <c r="J225" s="101"/>
      <c r="K225" s="99"/>
      <c r="L225" s="126"/>
      <c r="M225" s="98"/>
      <c r="N225" s="31"/>
      <c r="O225" s="109"/>
      <c r="P225" s="31"/>
      <c r="Q225" s="31">
        <f t="shared" si="3"/>
        <v>0</v>
      </c>
      <c r="R225" s="32"/>
    </row>
    <row r="226" spans="2:18" s="115" customFormat="1" x14ac:dyDescent="0.2">
      <c r="B226" s="117"/>
      <c r="C226" s="39"/>
      <c r="D226" s="95"/>
      <c r="E226" s="31" t="s">
        <v>19</v>
      </c>
      <c r="F226" s="31"/>
      <c r="G226" s="31"/>
      <c r="H226" s="97"/>
      <c r="I226" s="97"/>
      <c r="J226" s="100" t="s">
        <v>131</v>
      </c>
      <c r="K226" s="99">
        <f>ROUND(SUM(K223:K225),2)</f>
        <v>6</v>
      </c>
      <c r="L226" s="126">
        <v>0</v>
      </c>
      <c r="M226" s="98">
        <v>231.62</v>
      </c>
      <c r="N226" s="31">
        <f>ROUND(PRODUCT(K226:M226),2)</f>
        <v>0</v>
      </c>
      <c r="O226" s="109"/>
      <c r="P226" s="31">
        <v>2.5099999999999998</v>
      </c>
      <c r="Q226" s="34">
        <f>P226*K226*L226</f>
        <v>0</v>
      </c>
      <c r="R226" s="32"/>
    </row>
    <row r="227" spans="2:18" x14ac:dyDescent="0.2">
      <c r="B227" s="33"/>
      <c r="C227" s="34"/>
      <c r="D227" s="95"/>
      <c r="E227" s="157" t="s">
        <v>139</v>
      </c>
      <c r="F227" s="31"/>
      <c r="G227" s="31"/>
      <c r="H227" s="97"/>
      <c r="I227" s="97"/>
      <c r="J227" s="104"/>
      <c r="K227" s="151">
        <v>1E-4</v>
      </c>
      <c r="L227" s="158">
        <v>1E-8</v>
      </c>
      <c r="M227" s="159">
        <f>M226</f>
        <v>231.62</v>
      </c>
      <c r="N227" s="31">
        <f>PRODUCT(K227:M227)</f>
        <v>2.3162E-10</v>
      </c>
      <c r="O227" s="109"/>
      <c r="P227" s="42">
        <f>P226</f>
        <v>2.5099999999999998</v>
      </c>
      <c r="Q227" s="31">
        <f>P227*K227*L227</f>
        <v>2.5099999999999996E-12</v>
      </c>
      <c r="R227" s="32"/>
    </row>
    <row r="228" spans="2:18" s="115" customFormat="1" x14ac:dyDescent="0.2">
      <c r="B228" s="117"/>
      <c r="C228" s="39"/>
      <c r="D228" s="95"/>
      <c r="E228" s="31" t="s">
        <v>17</v>
      </c>
      <c r="F228" s="31"/>
      <c r="G228" s="31"/>
      <c r="H228" s="97"/>
      <c r="I228" s="97"/>
      <c r="J228" s="101"/>
      <c r="K228" s="99"/>
      <c r="L228" s="126"/>
      <c r="M228" s="98"/>
      <c r="N228" s="31"/>
      <c r="O228" s="109"/>
      <c r="P228" s="31"/>
      <c r="Q228" s="31">
        <f t="shared" si="3"/>
        <v>0</v>
      </c>
      <c r="R228" s="32"/>
    </row>
    <row r="229" spans="2:18" s="115" customFormat="1" ht="13.2" x14ac:dyDescent="0.2">
      <c r="B229" s="117"/>
      <c r="C229" s="61"/>
      <c r="D229" s="54"/>
      <c r="E229" s="118" t="str">
        <f>CONCATENATE("Totale fase ",E4)</f>
        <v>Totale fase Impianto idrico sanitario</v>
      </c>
      <c r="F229" s="119"/>
      <c r="G229" s="119"/>
      <c r="H229" s="120"/>
      <c r="I229" s="120"/>
      <c r="J229" s="119"/>
      <c r="K229" s="119"/>
      <c r="L229" s="127"/>
      <c r="M229" s="121"/>
      <c r="N229" s="121"/>
      <c r="O229" s="110">
        <f>SUM(N9:N228)</f>
        <v>7397.359002912307</v>
      </c>
      <c r="P229" s="62"/>
      <c r="Q229" s="63"/>
      <c r="R229" s="122">
        <f>SUM(Q9:Q228)</f>
        <v>113.81500000008153</v>
      </c>
    </row>
    <row r="230" spans="2:18" s="115" customFormat="1" x14ac:dyDescent="0.2">
      <c r="B230" s="117"/>
      <c r="C230" s="61"/>
      <c r="D230" s="54"/>
      <c r="E230" s="123"/>
      <c r="F230" s="119"/>
      <c r="G230" s="119"/>
      <c r="H230" s="120"/>
      <c r="I230" s="120"/>
      <c r="J230" s="124"/>
      <c r="K230" s="119"/>
      <c r="L230" s="127"/>
      <c r="M230" s="121"/>
      <c r="N230" s="119"/>
      <c r="O230" s="111"/>
      <c r="P230" s="58"/>
      <c r="Q230" s="58"/>
      <c r="R230" s="125"/>
    </row>
    <row r="231" spans="2:18" s="129" customFormat="1" ht="26.4" x14ac:dyDescent="0.2">
      <c r="B231" s="130"/>
      <c r="C231" s="59" t="s">
        <v>128</v>
      </c>
      <c r="D231" s="131"/>
      <c r="E231" s="60" t="s">
        <v>153</v>
      </c>
      <c r="F231" s="132"/>
      <c r="G231" s="133"/>
      <c r="H231" s="133"/>
      <c r="I231" s="133"/>
      <c r="J231" s="134"/>
      <c r="K231" s="135"/>
      <c r="L231" s="136"/>
      <c r="M231" s="137"/>
      <c r="N231" s="138"/>
      <c r="O231" s="139"/>
      <c r="P231" s="140"/>
      <c r="Q231" s="140">
        <f>J231*O231</f>
        <v>0</v>
      </c>
      <c r="R231" s="141"/>
    </row>
    <row r="232" spans="2:18" s="129" customFormat="1" ht="13.2" x14ac:dyDescent="0.2">
      <c r="B232" s="130"/>
      <c r="C232" s="142"/>
      <c r="D232" s="143"/>
      <c r="E232" s="144"/>
      <c r="F232" s="145"/>
      <c r="G232" s="146"/>
      <c r="H232" s="146"/>
      <c r="I232" s="146"/>
      <c r="J232" s="147"/>
      <c r="K232" s="148"/>
      <c r="L232" s="128"/>
      <c r="M232" s="149"/>
      <c r="N232" s="150"/>
      <c r="O232" s="151"/>
      <c r="P232" s="42"/>
      <c r="Q232" s="42"/>
      <c r="R232" s="152"/>
    </row>
    <row r="233" spans="2:18" s="129" customFormat="1" ht="61.2" x14ac:dyDescent="0.2">
      <c r="B233" s="130">
        <v>49</v>
      </c>
      <c r="C233" s="153"/>
      <c r="D233" s="38" t="s">
        <v>135</v>
      </c>
      <c r="E233" s="38" t="s">
        <v>136</v>
      </c>
      <c r="F233" s="154"/>
      <c r="G233" s="155"/>
      <c r="H233" s="155"/>
      <c r="I233" s="155"/>
      <c r="J233" s="69"/>
      <c r="K233" s="148"/>
      <c r="L233" s="128"/>
      <c r="M233" s="149"/>
      <c r="N233" s="156"/>
      <c r="O233" s="151"/>
      <c r="P233" s="42"/>
      <c r="Q233" s="68">
        <f t="shared" ref="Q233:Q290" si="4">P233*K233</f>
        <v>0</v>
      </c>
      <c r="R233" s="152"/>
    </row>
    <row r="234" spans="2:18" s="129" customFormat="1" x14ac:dyDescent="0.2">
      <c r="B234" s="130"/>
      <c r="C234" s="153"/>
      <c r="D234" s="38"/>
      <c r="E234" s="38" t="s">
        <v>16</v>
      </c>
      <c r="F234" s="154"/>
      <c r="G234" s="155"/>
      <c r="H234" s="155"/>
      <c r="I234" s="155"/>
      <c r="J234" s="69"/>
      <c r="K234" s="148"/>
      <c r="L234" s="128"/>
      <c r="M234" s="149"/>
      <c r="N234" s="156"/>
      <c r="O234" s="151"/>
      <c r="P234" s="42"/>
      <c r="Q234" s="68">
        <f t="shared" si="4"/>
        <v>0</v>
      </c>
      <c r="R234" s="152"/>
    </row>
    <row r="235" spans="2:18" s="129" customFormat="1" x14ac:dyDescent="0.2">
      <c r="B235" s="130"/>
      <c r="C235" s="153"/>
      <c r="D235" s="38"/>
      <c r="E235" s="38" t="s">
        <v>137</v>
      </c>
      <c r="F235" s="154">
        <v>40</v>
      </c>
      <c r="G235" s="155"/>
      <c r="H235" s="155"/>
      <c r="I235" s="155"/>
      <c r="J235" s="69"/>
      <c r="K235" s="148">
        <f>ROUND(PRODUCT(F235:I235),2)</f>
        <v>40</v>
      </c>
      <c r="L235" s="128"/>
      <c r="M235" s="149"/>
      <c r="N235" s="156"/>
      <c r="O235" s="151"/>
      <c r="P235" s="42"/>
      <c r="Q235" s="68">
        <f t="shared" si="4"/>
        <v>0</v>
      </c>
      <c r="R235" s="152"/>
    </row>
    <row r="236" spans="2:18" s="129" customFormat="1" x14ac:dyDescent="0.2">
      <c r="B236" s="130"/>
      <c r="C236" s="153"/>
      <c r="D236" s="38"/>
      <c r="E236" s="38" t="s">
        <v>138</v>
      </c>
      <c r="F236" s="154">
        <v>40</v>
      </c>
      <c r="G236" s="155"/>
      <c r="H236" s="155"/>
      <c r="I236" s="155"/>
      <c r="J236" s="69"/>
      <c r="K236" s="148">
        <f>ROUND(PRODUCT(F236:I236),2)</f>
        <v>40</v>
      </c>
      <c r="L236" s="128"/>
      <c r="M236" s="149"/>
      <c r="N236" s="156"/>
      <c r="O236" s="151"/>
      <c r="P236" s="42"/>
      <c r="Q236" s="68">
        <f t="shared" si="4"/>
        <v>0</v>
      </c>
      <c r="R236" s="152"/>
    </row>
    <row r="237" spans="2:18" s="129" customFormat="1" x14ac:dyDescent="0.2">
      <c r="B237" s="130"/>
      <c r="C237" s="153"/>
      <c r="D237" s="38"/>
      <c r="E237" s="68"/>
      <c r="F237" s="154"/>
      <c r="G237" s="155"/>
      <c r="H237" s="155"/>
      <c r="I237" s="155"/>
      <c r="J237" s="69"/>
      <c r="K237" s="148"/>
      <c r="L237" s="128"/>
      <c r="M237" s="149"/>
      <c r="N237" s="156"/>
      <c r="O237" s="151"/>
      <c r="P237" s="42"/>
      <c r="Q237" s="68">
        <f t="shared" si="4"/>
        <v>0</v>
      </c>
      <c r="R237" s="152"/>
    </row>
    <row r="238" spans="2:18" s="129" customFormat="1" x14ac:dyDescent="0.2">
      <c r="B238" s="130"/>
      <c r="C238" s="153"/>
      <c r="D238" s="38"/>
      <c r="E238" s="68" t="s">
        <v>18</v>
      </c>
      <c r="F238" s="154"/>
      <c r="G238" s="155"/>
      <c r="H238" s="155"/>
      <c r="I238" s="155"/>
      <c r="J238" s="69" t="s">
        <v>130</v>
      </c>
      <c r="K238" s="148">
        <f>ROUND(SUM(K234:K237),2)</f>
        <v>80</v>
      </c>
      <c r="L238" s="128">
        <v>0</v>
      </c>
      <c r="M238" s="149">
        <v>29.97</v>
      </c>
      <c r="N238" s="156">
        <f>ROUND(PRODUCT(K238:M238),2)</f>
        <v>0</v>
      </c>
      <c r="O238" s="151"/>
      <c r="P238" s="42">
        <v>0.43</v>
      </c>
      <c r="Q238" s="68">
        <f>P238*K238*L238</f>
        <v>0</v>
      </c>
      <c r="R238" s="152"/>
    </row>
    <row r="239" spans="2:18" x14ac:dyDescent="0.2">
      <c r="B239" s="33"/>
      <c r="C239" s="34"/>
      <c r="D239" s="95"/>
      <c r="E239" s="157" t="s">
        <v>139</v>
      </c>
      <c r="F239" s="31"/>
      <c r="G239" s="31"/>
      <c r="H239" s="97"/>
      <c r="I239" s="97"/>
      <c r="J239" s="104"/>
      <c r="K239" s="151">
        <v>80</v>
      </c>
      <c r="L239" s="158">
        <v>0.9</v>
      </c>
      <c r="M239" s="159">
        <f>M238</f>
        <v>29.97</v>
      </c>
      <c r="N239" s="31">
        <f>PRODUCT(K239:M239)</f>
        <v>2157.84</v>
      </c>
      <c r="O239" s="109"/>
      <c r="P239" s="42">
        <f>P238</f>
        <v>0.43</v>
      </c>
      <c r="Q239" s="31">
        <f>P239*K239*L239</f>
        <v>30.96</v>
      </c>
      <c r="R239" s="32"/>
    </row>
    <row r="240" spans="2:18" s="129" customFormat="1" x14ac:dyDescent="0.2">
      <c r="B240" s="130"/>
      <c r="C240" s="153"/>
      <c r="D240" s="38"/>
      <c r="E240" s="68"/>
      <c r="F240" s="154"/>
      <c r="G240" s="155"/>
      <c r="H240" s="155"/>
      <c r="I240" s="155"/>
      <c r="J240" s="69"/>
      <c r="K240" s="148"/>
      <c r="L240" s="128"/>
      <c r="M240" s="149"/>
      <c r="N240" s="156"/>
      <c r="O240" s="151"/>
      <c r="P240" s="42"/>
      <c r="Q240" s="68"/>
      <c r="R240" s="152"/>
    </row>
    <row r="241" spans="2:20" s="129" customFormat="1" ht="71.400000000000006" x14ac:dyDescent="0.2">
      <c r="B241" s="130">
        <v>50</v>
      </c>
      <c r="C241" s="153"/>
      <c r="D241" s="38" t="s">
        <v>20</v>
      </c>
      <c r="E241" s="38" t="s">
        <v>21</v>
      </c>
      <c r="F241" s="154"/>
      <c r="G241" s="155"/>
      <c r="H241" s="155"/>
      <c r="I241" s="155"/>
      <c r="J241" s="69"/>
      <c r="K241" s="148"/>
      <c r="L241" s="128"/>
      <c r="M241" s="149"/>
      <c r="N241" s="156"/>
      <c r="O241" s="151"/>
      <c r="P241" s="42"/>
      <c r="Q241" s="68">
        <f t="shared" si="4"/>
        <v>0</v>
      </c>
      <c r="R241" s="152"/>
    </row>
    <row r="242" spans="2:20" s="129" customFormat="1" x14ac:dyDescent="0.2">
      <c r="B242" s="130"/>
      <c r="C242" s="153"/>
      <c r="D242" s="38"/>
      <c r="E242" s="38" t="s">
        <v>16</v>
      </c>
      <c r="F242" s="154"/>
      <c r="G242" s="155"/>
      <c r="H242" s="155"/>
      <c r="I242" s="155"/>
      <c r="J242" s="69"/>
      <c r="K242" s="148"/>
      <c r="L242" s="128"/>
      <c r="M242" s="149"/>
      <c r="N242" s="156"/>
      <c r="O242" s="151"/>
      <c r="P242" s="42"/>
      <c r="Q242" s="68">
        <f t="shared" si="4"/>
        <v>0</v>
      </c>
      <c r="R242" s="152"/>
    </row>
    <row r="243" spans="2:20" s="129" customFormat="1" x14ac:dyDescent="0.2">
      <c r="B243" s="130"/>
      <c r="C243" s="153"/>
      <c r="D243" s="38"/>
      <c r="E243" s="38" t="s">
        <v>140</v>
      </c>
      <c r="F243" s="154">
        <v>-3</v>
      </c>
      <c r="G243" s="155"/>
      <c r="H243" s="155"/>
      <c r="I243" s="155"/>
      <c r="J243" s="69"/>
      <c r="K243" s="148">
        <f>ROUND(PRODUCT(F243:I243),2)</f>
        <v>-3</v>
      </c>
      <c r="L243" s="128"/>
      <c r="M243" s="149"/>
      <c r="N243" s="156"/>
      <c r="O243" s="151"/>
      <c r="P243" s="42"/>
      <c r="Q243" s="68">
        <f t="shared" si="4"/>
        <v>0</v>
      </c>
      <c r="R243" s="152"/>
    </row>
    <row r="244" spans="2:20" s="129" customFormat="1" ht="20.399999999999999" x14ac:dyDescent="0.2">
      <c r="B244" s="130"/>
      <c r="C244" s="153"/>
      <c r="D244" s="38"/>
      <c r="E244" s="38" t="s">
        <v>141</v>
      </c>
      <c r="F244" s="154">
        <v>20</v>
      </c>
      <c r="G244" s="155"/>
      <c r="H244" s="155"/>
      <c r="I244" s="155"/>
      <c r="J244" s="69"/>
      <c r="K244" s="148">
        <f>ROUND(PRODUCT(F244:I244),2)</f>
        <v>20</v>
      </c>
      <c r="L244" s="128"/>
      <c r="M244" s="149"/>
      <c r="N244" s="156"/>
      <c r="O244" s="151"/>
      <c r="P244" s="42"/>
      <c r="Q244" s="68">
        <f t="shared" si="4"/>
        <v>0</v>
      </c>
      <c r="R244" s="152"/>
    </row>
    <row r="245" spans="2:20" s="129" customFormat="1" x14ac:dyDescent="0.2">
      <c r="B245" s="130"/>
      <c r="C245" s="153"/>
      <c r="D245" s="38"/>
      <c r="E245" s="68"/>
      <c r="F245" s="154"/>
      <c r="G245" s="155"/>
      <c r="H245" s="155"/>
      <c r="I245" s="155"/>
      <c r="J245" s="69"/>
      <c r="K245" s="148"/>
      <c r="L245" s="128"/>
      <c r="M245" s="149"/>
      <c r="N245" s="156"/>
      <c r="O245" s="151"/>
      <c r="P245" s="42"/>
      <c r="Q245" s="68">
        <f t="shared" si="4"/>
        <v>0</v>
      </c>
      <c r="R245" s="152"/>
    </row>
    <row r="246" spans="2:20" s="129" customFormat="1" x14ac:dyDescent="0.2">
      <c r="B246" s="130"/>
      <c r="C246" s="153"/>
      <c r="D246" s="38"/>
      <c r="E246" s="68" t="s">
        <v>19</v>
      </c>
      <c r="F246" s="154"/>
      <c r="G246" s="155"/>
      <c r="H246" s="155"/>
      <c r="I246" s="155"/>
      <c r="J246" s="69" t="s">
        <v>131</v>
      </c>
      <c r="K246" s="148">
        <f>ROUND(SUM(K242:K245),2)</f>
        <v>17</v>
      </c>
      <c r="L246" s="128">
        <v>0</v>
      </c>
      <c r="M246" s="149">
        <v>68.010000000000005</v>
      </c>
      <c r="N246" s="156">
        <f>ROUND(PRODUCT(K246:M246),2)</f>
        <v>0</v>
      </c>
      <c r="O246" s="151"/>
      <c r="P246" s="42">
        <v>1.52</v>
      </c>
      <c r="Q246" s="68">
        <f>P246*K246*L246</f>
        <v>0</v>
      </c>
      <c r="R246" s="152"/>
    </row>
    <row r="247" spans="2:20" x14ac:dyDescent="0.2">
      <c r="B247" s="33"/>
      <c r="C247" s="34"/>
      <c r="D247" s="95"/>
      <c r="E247" s="157" t="s">
        <v>139</v>
      </c>
      <c r="F247" s="31"/>
      <c r="G247" s="31"/>
      <c r="H247" s="97"/>
      <c r="I247" s="97"/>
      <c r="J247" s="104"/>
      <c r="K247" s="151">
        <v>1E-4</v>
      </c>
      <c r="L247" s="158">
        <v>9.9999999999999995E-7</v>
      </c>
      <c r="M247" s="159">
        <f>M246</f>
        <v>68.010000000000005</v>
      </c>
      <c r="N247" s="31">
        <f>PRODUCT(K247:M247)</f>
        <v>6.8010000000000008E-9</v>
      </c>
      <c r="O247" s="109"/>
      <c r="P247" s="42">
        <f>P246</f>
        <v>1.52</v>
      </c>
      <c r="Q247" s="31">
        <f>P247*K247*L247</f>
        <v>1.5199999999999999E-10</v>
      </c>
      <c r="R247" s="32"/>
      <c r="T247" s="129"/>
    </row>
    <row r="248" spans="2:20" s="129" customFormat="1" x14ac:dyDescent="0.2">
      <c r="B248" s="130"/>
      <c r="C248" s="153"/>
      <c r="D248" s="38"/>
      <c r="E248" s="68" t="s">
        <v>17</v>
      </c>
      <c r="F248" s="154"/>
      <c r="G248" s="155"/>
      <c r="H248" s="155"/>
      <c r="I248" s="155"/>
      <c r="J248" s="69"/>
      <c r="K248" s="148"/>
      <c r="L248" s="128"/>
      <c r="M248" s="149"/>
      <c r="N248" s="156"/>
      <c r="O248" s="151"/>
      <c r="P248" s="42"/>
      <c r="Q248" s="68">
        <f t="shared" si="4"/>
        <v>0</v>
      </c>
      <c r="R248" s="152"/>
    </row>
    <row r="249" spans="2:20" s="129" customFormat="1" ht="71.400000000000006" x14ac:dyDescent="0.2">
      <c r="B249" s="130">
        <v>51</v>
      </c>
      <c r="C249" s="153"/>
      <c r="D249" s="38" t="s">
        <v>47</v>
      </c>
      <c r="E249" s="38" t="s">
        <v>48</v>
      </c>
      <c r="F249" s="154"/>
      <c r="G249" s="155"/>
      <c r="H249" s="155"/>
      <c r="I249" s="155"/>
      <c r="J249" s="69"/>
      <c r="K249" s="148"/>
      <c r="L249" s="128"/>
      <c r="M249" s="149"/>
      <c r="N249" s="156"/>
      <c r="O249" s="151"/>
      <c r="P249" s="42"/>
      <c r="Q249" s="68">
        <f t="shared" si="4"/>
        <v>0</v>
      </c>
      <c r="R249" s="152"/>
    </row>
    <row r="250" spans="2:20" s="129" customFormat="1" x14ac:dyDescent="0.2">
      <c r="B250" s="130"/>
      <c r="C250" s="153"/>
      <c r="D250" s="38"/>
      <c r="E250" s="38" t="s">
        <v>16</v>
      </c>
      <c r="F250" s="154"/>
      <c r="G250" s="155"/>
      <c r="H250" s="155"/>
      <c r="I250" s="155"/>
      <c r="J250" s="69"/>
      <c r="K250" s="148"/>
      <c r="L250" s="128"/>
      <c r="M250" s="149"/>
      <c r="N250" s="156"/>
      <c r="O250" s="151"/>
      <c r="P250" s="42"/>
      <c r="Q250" s="68">
        <f t="shared" si="4"/>
        <v>0</v>
      </c>
      <c r="R250" s="152"/>
    </row>
    <row r="251" spans="2:20" s="129" customFormat="1" x14ac:dyDescent="0.2">
      <c r="B251" s="130"/>
      <c r="C251" s="153"/>
      <c r="D251" s="38"/>
      <c r="E251" s="38" t="s">
        <v>142</v>
      </c>
      <c r="F251" s="154">
        <v>-3</v>
      </c>
      <c r="G251" s="155"/>
      <c r="H251" s="155"/>
      <c r="I251" s="155"/>
      <c r="J251" s="69"/>
      <c r="K251" s="148">
        <f>ROUND(PRODUCT(F251:I251),2)</f>
        <v>-3</v>
      </c>
      <c r="L251" s="128"/>
      <c r="M251" s="149"/>
      <c r="N251" s="156"/>
      <c r="O251" s="151"/>
      <c r="P251" s="42"/>
      <c r="Q251" s="68">
        <f t="shared" si="4"/>
        <v>0</v>
      </c>
      <c r="R251" s="152"/>
    </row>
    <row r="252" spans="2:20" s="129" customFormat="1" ht="20.399999999999999" x14ac:dyDescent="0.2">
      <c r="B252" s="130"/>
      <c r="C252" s="153"/>
      <c r="D252" s="38"/>
      <c r="E252" s="38" t="s">
        <v>143</v>
      </c>
      <c r="F252" s="154">
        <v>20</v>
      </c>
      <c r="G252" s="155"/>
      <c r="H252" s="155"/>
      <c r="I252" s="155"/>
      <c r="J252" s="69"/>
      <c r="K252" s="148">
        <f>ROUND(PRODUCT(F252:I252),2)</f>
        <v>20</v>
      </c>
      <c r="L252" s="128"/>
      <c r="M252" s="149"/>
      <c r="N252" s="156"/>
      <c r="O252" s="151"/>
      <c r="P252" s="42"/>
      <c r="Q252" s="68">
        <f t="shared" si="4"/>
        <v>0</v>
      </c>
      <c r="R252" s="152"/>
    </row>
    <row r="253" spans="2:20" s="129" customFormat="1" x14ac:dyDescent="0.2">
      <c r="B253" s="130"/>
      <c r="C253" s="153"/>
      <c r="D253" s="38"/>
      <c r="E253" s="68"/>
      <c r="F253" s="154"/>
      <c r="G253" s="155"/>
      <c r="H253" s="155"/>
      <c r="I253" s="155"/>
      <c r="J253" s="69"/>
      <c r="K253" s="148"/>
      <c r="L253" s="128"/>
      <c r="M253" s="149"/>
      <c r="N253" s="156"/>
      <c r="O253" s="151"/>
      <c r="P253" s="42"/>
      <c r="Q253" s="68">
        <f t="shared" si="4"/>
        <v>0</v>
      </c>
      <c r="R253" s="152"/>
    </row>
    <row r="254" spans="2:20" s="129" customFormat="1" x14ac:dyDescent="0.2">
      <c r="B254" s="130"/>
      <c r="C254" s="153"/>
      <c r="D254" s="38"/>
      <c r="E254" s="68" t="s">
        <v>19</v>
      </c>
      <c r="F254" s="154"/>
      <c r="G254" s="155"/>
      <c r="H254" s="155"/>
      <c r="I254" s="155"/>
      <c r="J254" s="69" t="s">
        <v>131</v>
      </c>
      <c r="K254" s="148">
        <f>ROUND(SUM(K250:K253),2)</f>
        <v>17</v>
      </c>
      <c r="L254" s="128">
        <v>0</v>
      </c>
      <c r="M254" s="149">
        <v>74.41</v>
      </c>
      <c r="N254" s="156">
        <f>ROUND(PRODUCT(K254:M254),2)</f>
        <v>0</v>
      </c>
      <c r="O254" s="151"/>
      <c r="P254" s="42">
        <v>1.67</v>
      </c>
      <c r="Q254" s="68">
        <f>P254*K254*L254</f>
        <v>0</v>
      </c>
      <c r="R254" s="152"/>
    </row>
    <row r="255" spans="2:20" x14ac:dyDescent="0.2">
      <c r="B255" s="33"/>
      <c r="C255" s="34"/>
      <c r="D255" s="95"/>
      <c r="E255" s="157" t="s">
        <v>139</v>
      </c>
      <c r="F255" s="31"/>
      <c r="G255" s="31"/>
      <c r="H255" s="97"/>
      <c r="I255" s="97"/>
      <c r="J255" s="104"/>
      <c r="K255" s="151">
        <v>1E-4</v>
      </c>
      <c r="L255" s="158">
        <v>9.9999999999999995E-7</v>
      </c>
      <c r="M255" s="159">
        <f>M254</f>
        <v>74.41</v>
      </c>
      <c r="N255" s="31">
        <f>PRODUCT(K255:M255)</f>
        <v>7.4410000000000003E-9</v>
      </c>
      <c r="O255" s="109"/>
      <c r="P255" s="42">
        <f>P254</f>
        <v>1.67</v>
      </c>
      <c r="Q255" s="31">
        <f>P255*K255*L255</f>
        <v>1.6699999999999999E-10</v>
      </c>
      <c r="R255" s="32"/>
      <c r="T255" s="129"/>
    </row>
    <row r="256" spans="2:20" s="129" customFormat="1" x14ac:dyDescent="0.2">
      <c r="B256" s="130"/>
      <c r="C256" s="153"/>
      <c r="D256" s="38"/>
      <c r="E256" s="68" t="s">
        <v>17</v>
      </c>
      <c r="F256" s="154"/>
      <c r="G256" s="155"/>
      <c r="H256" s="155"/>
      <c r="I256" s="155"/>
      <c r="J256" s="69"/>
      <c r="K256" s="148"/>
      <c r="L256" s="128"/>
      <c r="M256" s="149"/>
      <c r="N256" s="156"/>
      <c r="O256" s="151"/>
      <c r="P256" s="42"/>
      <c r="Q256" s="68">
        <f t="shared" si="4"/>
        <v>0</v>
      </c>
      <c r="R256" s="152"/>
    </row>
    <row r="257" spans="2:18" s="129" customFormat="1" ht="40.799999999999997" x14ac:dyDescent="0.2">
      <c r="B257" s="130">
        <v>52</v>
      </c>
      <c r="C257" s="153"/>
      <c r="D257" s="38" t="s">
        <v>50</v>
      </c>
      <c r="E257" s="38" t="s">
        <v>144</v>
      </c>
      <c r="F257" s="154"/>
      <c r="G257" s="155"/>
      <c r="H257" s="155"/>
      <c r="I257" s="155"/>
      <c r="J257" s="69"/>
      <c r="K257" s="148"/>
      <c r="L257" s="128"/>
      <c r="M257" s="149"/>
      <c r="N257" s="156"/>
      <c r="O257" s="151"/>
      <c r="P257" s="42"/>
      <c r="Q257" s="68">
        <f t="shared" si="4"/>
        <v>0</v>
      </c>
      <c r="R257" s="152"/>
    </row>
    <row r="258" spans="2:18" s="129" customFormat="1" x14ac:dyDescent="0.2">
      <c r="B258" s="130"/>
      <c r="C258" s="153"/>
      <c r="D258" s="38"/>
      <c r="E258" s="38" t="s">
        <v>16</v>
      </c>
      <c r="F258" s="154"/>
      <c r="G258" s="155"/>
      <c r="H258" s="155"/>
      <c r="I258" s="155"/>
      <c r="J258" s="69"/>
      <c r="K258" s="148"/>
      <c r="L258" s="128"/>
      <c r="M258" s="149"/>
      <c r="N258" s="156"/>
      <c r="O258" s="151"/>
      <c r="P258" s="42"/>
      <c r="Q258" s="68">
        <f t="shared" si="4"/>
        <v>0</v>
      </c>
      <c r="R258" s="152"/>
    </row>
    <row r="259" spans="2:18" s="129" customFormat="1" x14ac:dyDescent="0.2">
      <c r="B259" s="130"/>
      <c r="C259" s="153"/>
      <c r="D259" s="38"/>
      <c r="E259" s="38" t="s">
        <v>145</v>
      </c>
      <c r="F259" s="154">
        <v>-15</v>
      </c>
      <c r="G259" s="155"/>
      <c r="H259" s="155"/>
      <c r="I259" s="155"/>
      <c r="J259" s="69"/>
      <c r="K259" s="148">
        <f>ROUND(PRODUCT(F259:I259),2)</f>
        <v>-15</v>
      </c>
      <c r="L259" s="128"/>
      <c r="M259" s="149"/>
      <c r="N259" s="156"/>
      <c r="O259" s="151"/>
      <c r="P259" s="42"/>
      <c r="Q259" s="68">
        <f t="shared" si="4"/>
        <v>0</v>
      </c>
      <c r="R259" s="152"/>
    </row>
    <row r="260" spans="2:18" s="129" customFormat="1" x14ac:dyDescent="0.2">
      <c r="B260" s="130"/>
      <c r="C260" s="153"/>
      <c r="D260" s="38"/>
      <c r="E260" s="68"/>
      <c r="F260" s="154"/>
      <c r="G260" s="155"/>
      <c r="H260" s="155"/>
      <c r="I260" s="155"/>
      <c r="J260" s="69"/>
      <c r="K260" s="148"/>
      <c r="L260" s="128"/>
      <c r="M260" s="149"/>
      <c r="N260" s="156"/>
      <c r="O260" s="151"/>
      <c r="P260" s="42"/>
      <c r="Q260" s="68">
        <f t="shared" si="4"/>
        <v>0</v>
      </c>
      <c r="R260" s="152"/>
    </row>
    <row r="261" spans="2:18" s="129" customFormat="1" x14ac:dyDescent="0.2">
      <c r="B261" s="130"/>
      <c r="C261" s="153"/>
      <c r="D261" s="38"/>
      <c r="E261" s="68" t="s">
        <v>19</v>
      </c>
      <c r="F261" s="154"/>
      <c r="G261" s="155"/>
      <c r="H261" s="155"/>
      <c r="I261" s="155"/>
      <c r="J261" s="69" t="s">
        <v>131</v>
      </c>
      <c r="K261" s="148">
        <f>ROUND(SUM(K258:K260),2)</f>
        <v>-15</v>
      </c>
      <c r="L261" s="128">
        <v>0</v>
      </c>
      <c r="M261" s="149">
        <v>19.97</v>
      </c>
      <c r="N261" s="156">
        <f>ROUND(PRODUCT(K261:M261),2)</f>
        <v>0</v>
      </c>
      <c r="O261" s="151"/>
      <c r="P261" s="42">
        <v>0.28999999999999998</v>
      </c>
      <c r="Q261" s="68">
        <f>P261*K261*L261</f>
        <v>0</v>
      </c>
      <c r="R261" s="152"/>
    </row>
    <row r="262" spans="2:18" x14ac:dyDescent="0.2">
      <c r="B262" s="33"/>
      <c r="C262" s="34"/>
      <c r="D262" s="95"/>
      <c r="E262" s="157" t="s">
        <v>139</v>
      </c>
      <c r="F262" s="31"/>
      <c r="G262" s="31"/>
      <c r="H262" s="97"/>
      <c r="I262" s="97"/>
      <c r="J262" s="104"/>
      <c r="K262" s="151">
        <v>1E-4</v>
      </c>
      <c r="L262" s="158">
        <v>9.9999999999999995E-7</v>
      </c>
      <c r="M262" s="159">
        <f>M261</f>
        <v>19.97</v>
      </c>
      <c r="N262" s="31">
        <f>PRODUCT(K262:M262)</f>
        <v>1.997E-9</v>
      </c>
      <c r="O262" s="109"/>
      <c r="P262" s="42">
        <f>P261</f>
        <v>0.28999999999999998</v>
      </c>
      <c r="Q262" s="31">
        <f>P262*K262*L262</f>
        <v>2.9E-11</v>
      </c>
      <c r="R262" s="32"/>
    </row>
    <row r="263" spans="2:18" s="129" customFormat="1" x14ac:dyDescent="0.2">
      <c r="B263" s="130"/>
      <c r="C263" s="153"/>
      <c r="D263" s="38"/>
      <c r="E263" s="68" t="s">
        <v>17</v>
      </c>
      <c r="F263" s="154"/>
      <c r="G263" s="155"/>
      <c r="H263" s="155"/>
      <c r="I263" s="155"/>
      <c r="J263" s="69"/>
      <c r="K263" s="148"/>
      <c r="L263" s="128"/>
      <c r="M263" s="149"/>
      <c r="N263" s="156"/>
      <c r="O263" s="151"/>
      <c r="P263" s="42"/>
      <c r="Q263" s="68">
        <f t="shared" si="4"/>
        <v>0</v>
      </c>
      <c r="R263" s="152"/>
    </row>
    <row r="264" spans="2:18" s="129" customFormat="1" x14ac:dyDescent="0.2">
      <c r="B264" s="130"/>
      <c r="C264" s="153"/>
      <c r="D264" s="38"/>
      <c r="E264" s="68" t="s">
        <v>17</v>
      </c>
      <c r="F264" s="154"/>
      <c r="G264" s="155"/>
      <c r="H264" s="155"/>
      <c r="I264" s="155"/>
      <c r="J264" s="69"/>
      <c r="K264" s="148"/>
      <c r="L264" s="128"/>
      <c r="M264" s="149"/>
      <c r="N264" s="156"/>
      <c r="O264" s="151"/>
      <c r="P264" s="42"/>
      <c r="Q264" s="68">
        <f t="shared" si="4"/>
        <v>0</v>
      </c>
      <c r="R264" s="152"/>
    </row>
    <row r="265" spans="2:18" s="129" customFormat="1" x14ac:dyDescent="0.2">
      <c r="B265" s="130"/>
      <c r="C265" s="153"/>
      <c r="D265" s="38"/>
      <c r="E265" s="68" t="s">
        <v>17</v>
      </c>
      <c r="F265" s="154"/>
      <c r="G265" s="155"/>
      <c r="H265" s="155"/>
      <c r="I265" s="155"/>
      <c r="J265" s="69"/>
      <c r="K265" s="148"/>
      <c r="L265" s="128"/>
      <c r="M265" s="149"/>
      <c r="N265" s="156"/>
      <c r="O265" s="151"/>
      <c r="P265" s="42"/>
      <c r="Q265" s="68">
        <f t="shared" si="4"/>
        <v>0</v>
      </c>
      <c r="R265" s="152"/>
    </row>
    <row r="266" spans="2:18" s="129" customFormat="1" ht="20.399999999999999" x14ac:dyDescent="0.2">
      <c r="B266" s="130">
        <v>53</v>
      </c>
      <c r="C266" s="153"/>
      <c r="D266" s="38" t="s">
        <v>146</v>
      </c>
      <c r="E266" s="38" t="s">
        <v>147</v>
      </c>
      <c r="F266" s="154"/>
      <c r="G266" s="155"/>
      <c r="H266" s="155"/>
      <c r="I266" s="155"/>
      <c r="J266" s="69"/>
      <c r="K266" s="148"/>
      <c r="L266" s="128"/>
      <c r="M266" s="149"/>
      <c r="N266" s="156"/>
      <c r="O266" s="151"/>
      <c r="P266" s="42"/>
      <c r="Q266" s="68">
        <f t="shared" si="4"/>
        <v>0</v>
      </c>
      <c r="R266" s="152"/>
    </row>
    <row r="267" spans="2:18" s="129" customFormat="1" x14ac:dyDescent="0.2">
      <c r="B267" s="130"/>
      <c r="C267" s="153"/>
      <c r="D267" s="38"/>
      <c r="E267" s="38" t="s">
        <v>16</v>
      </c>
      <c r="F267" s="154"/>
      <c r="G267" s="155"/>
      <c r="H267" s="155"/>
      <c r="I267" s="155"/>
      <c r="J267" s="69"/>
      <c r="K267" s="148"/>
      <c r="L267" s="128"/>
      <c r="M267" s="149"/>
      <c r="N267" s="156"/>
      <c r="O267" s="151"/>
      <c r="P267" s="42"/>
      <c r="Q267" s="68">
        <f t="shared" si="4"/>
        <v>0</v>
      </c>
      <c r="R267" s="152"/>
    </row>
    <row r="268" spans="2:18" s="129" customFormat="1" x14ac:dyDescent="0.2">
      <c r="B268" s="130"/>
      <c r="C268" s="153"/>
      <c r="D268" s="38"/>
      <c r="E268" s="38" t="s">
        <v>145</v>
      </c>
      <c r="F268" s="154">
        <v>17</v>
      </c>
      <c r="G268" s="155"/>
      <c r="H268" s="155"/>
      <c r="I268" s="155"/>
      <c r="J268" s="69"/>
      <c r="K268" s="148">
        <f>ROUND(PRODUCT(F268:I268),2)</f>
        <v>17</v>
      </c>
      <c r="L268" s="128"/>
      <c r="M268" s="149"/>
      <c r="N268" s="156"/>
      <c r="O268" s="151"/>
      <c r="P268" s="42"/>
      <c r="Q268" s="68">
        <f t="shared" si="4"/>
        <v>0</v>
      </c>
      <c r="R268" s="152"/>
    </row>
    <row r="269" spans="2:18" s="129" customFormat="1" x14ac:dyDescent="0.2">
      <c r="B269" s="130"/>
      <c r="C269" s="153"/>
      <c r="D269" s="38"/>
      <c r="E269" s="68"/>
      <c r="F269" s="154"/>
      <c r="G269" s="155"/>
      <c r="H269" s="155"/>
      <c r="I269" s="155"/>
      <c r="J269" s="69"/>
      <c r="K269" s="148"/>
      <c r="L269" s="128"/>
      <c r="M269" s="149"/>
      <c r="N269" s="156"/>
      <c r="O269" s="151"/>
      <c r="P269" s="42"/>
      <c r="Q269" s="68">
        <f t="shared" si="4"/>
        <v>0</v>
      </c>
      <c r="R269" s="152"/>
    </row>
    <row r="270" spans="2:18" s="129" customFormat="1" x14ac:dyDescent="0.2">
      <c r="B270" s="130"/>
      <c r="C270" s="153"/>
      <c r="D270" s="38"/>
      <c r="E270" s="68" t="s">
        <v>19</v>
      </c>
      <c r="F270" s="154"/>
      <c r="G270" s="155"/>
      <c r="H270" s="155"/>
      <c r="I270" s="155"/>
      <c r="J270" s="69" t="s">
        <v>131</v>
      </c>
      <c r="K270" s="148">
        <f>ROUND(SUM(K267:K269),2)</f>
        <v>17</v>
      </c>
      <c r="L270" s="128">
        <v>0</v>
      </c>
      <c r="M270" s="149">
        <v>201.79</v>
      </c>
      <c r="N270" s="156">
        <f>ROUND(PRODUCT(K270:M270),2)</f>
        <v>0</v>
      </c>
      <c r="O270" s="151"/>
      <c r="P270" s="42">
        <v>2.91</v>
      </c>
      <c r="Q270" s="68">
        <f>P270*K270*L270</f>
        <v>0</v>
      </c>
      <c r="R270" s="152"/>
    </row>
    <row r="271" spans="2:18" x14ac:dyDescent="0.2">
      <c r="B271" s="33"/>
      <c r="C271" s="34"/>
      <c r="D271" s="95"/>
      <c r="E271" s="157" t="s">
        <v>139</v>
      </c>
      <c r="F271" s="31"/>
      <c r="G271" s="31"/>
      <c r="H271" s="97"/>
      <c r="I271" s="97"/>
      <c r="J271" s="104"/>
      <c r="K271" s="151">
        <v>1E-4</v>
      </c>
      <c r="L271" s="158">
        <v>9.9999999999999995E-7</v>
      </c>
      <c r="M271" s="159">
        <f>M270</f>
        <v>201.79</v>
      </c>
      <c r="N271" s="31">
        <f>PRODUCT(K271:M271)</f>
        <v>2.0179000000000002E-8</v>
      </c>
      <c r="O271" s="109"/>
      <c r="P271" s="42">
        <f>P270</f>
        <v>2.91</v>
      </c>
      <c r="Q271" s="31">
        <f>P271*K271*L271</f>
        <v>2.9100000000000003E-10</v>
      </c>
      <c r="R271" s="32"/>
    </row>
    <row r="272" spans="2:18" s="129" customFormat="1" x14ac:dyDescent="0.2">
      <c r="B272" s="130"/>
      <c r="C272" s="153"/>
      <c r="D272" s="38"/>
      <c r="E272" s="68" t="s">
        <v>17</v>
      </c>
      <c r="F272" s="154"/>
      <c r="G272" s="155"/>
      <c r="H272" s="155"/>
      <c r="I272" s="155"/>
      <c r="J272" s="69"/>
      <c r="K272" s="148"/>
      <c r="L272" s="128"/>
      <c r="M272" s="149"/>
      <c r="N272" s="156"/>
      <c r="O272" s="151"/>
      <c r="P272" s="42"/>
      <c r="Q272" s="68">
        <f t="shared" si="4"/>
        <v>0</v>
      </c>
      <c r="R272" s="152"/>
    </row>
    <row r="273" spans="2:18" s="129" customFormat="1" ht="20.399999999999999" x14ac:dyDescent="0.2">
      <c r="B273" s="130">
        <v>54</v>
      </c>
      <c r="C273" s="153"/>
      <c r="D273" s="38" t="s">
        <v>148</v>
      </c>
      <c r="E273" s="38" t="s">
        <v>149</v>
      </c>
      <c r="F273" s="154"/>
      <c r="G273" s="155"/>
      <c r="H273" s="155"/>
      <c r="I273" s="155"/>
      <c r="J273" s="69"/>
      <c r="K273" s="148"/>
      <c r="L273" s="128"/>
      <c r="M273" s="149"/>
      <c r="N273" s="156"/>
      <c r="O273" s="151"/>
      <c r="P273" s="42"/>
      <c r="Q273" s="68">
        <f t="shared" si="4"/>
        <v>0</v>
      </c>
      <c r="R273" s="152"/>
    </row>
    <row r="274" spans="2:18" s="129" customFormat="1" x14ac:dyDescent="0.2">
      <c r="B274" s="130"/>
      <c r="C274" s="153"/>
      <c r="D274" s="38"/>
      <c r="E274" s="38" t="s">
        <v>16</v>
      </c>
      <c r="F274" s="154"/>
      <c r="G274" s="155"/>
      <c r="H274" s="155"/>
      <c r="I274" s="155"/>
      <c r="J274" s="69"/>
      <c r="K274" s="148"/>
      <c r="L274" s="128"/>
      <c r="M274" s="149"/>
      <c r="N274" s="156"/>
      <c r="O274" s="151"/>
      <c r="P274" s="42"/>
      <c r="Q274" s="68">
        <f t="shared" si="4"/>
        <v>0</v>
      </c>
      <c r="R274" s="152"/>
    </row>
    <row r="275" spans="2:18" s="129" customFormat="1" x14ac:dyDescent="0.2">
      <c r="B275" s="130"/>
      <c r="C275" s="153"/>
      <c r="D275" s="38"/>
      <c r="E275" s="38" t="s">
        <v>145</v>
      </c>
      <c r="F275" s="154">
        <v>3</v>
      </c>
      <c r="G275" s="155"/>
      <c r="H275" s="155"/>
      <c r="I275" s="155"/>
      <c r="J275" s="69"/>
      <c r="K275" s="148">
        <f>ROUND(PRODUCT(F275:I275),2)</f>
        <v>3</v>
      </c>
      <c r="L275" s="128"/>
      <c r="M275" s="149"/>
      <c r="N275" s="156"/>
      <c r="O275" s="151"/>
      <c r="P275" s="42"/>
      <c r="Q275" s="68">
        <f t="shared" si="4"/>
        <v>0</v>
      </c>
      <c r="R275" s="152"/>
    </row>
    <row r="276" spans="2:18" s="129" customFormat="1" x14ac:dyDescent="0.2">
      <c r="B276" s="130"/>
      <c r="C276" s="153"/>
      <c r="D276" s="38"/>
      <c r="E276" s="68"/>
      <c r="F276" s="154"/>
      <c r="G276" s="155"/>
      <c r="H276" s="155"/>
      <c r="I276" s="155"/>
      <c r="J276" s="69"/>
      <c r="K276" s="148"/>
      <c r="L276" s="128"/>
      <c r="M276" s="149"/>
      <c r="N276" s="156"/>
      <c r="O276" s="151"/>
      <c r="P276" s="42"/>
      <c r="Q276" s="68">
        <f t="shared" si="4"/>
        <v>0</v>
      </c>
      <c r="R276" s="152"/>
    </row>
    <row r="277" spans="2:18" s="129" customFormat="1" x14ac:dyDescent="0.2">
      <c r="B277" s="130"/>
      <c r="C277" s="153"/>
      <c r="D277" s="38"/>
      <c r="E277" s="68" t="s">
        <v>19</v>
      </c>
      <c r="F277" s="154"/>
      <c r="G277" s="155"/>
      <c r="H277" s="155"/>
      <c r="I277" s="155"/>
      <c r="J277" s="69" t="s">
        <v>131</v>
      </c>
      <c r="K277" s="148">
        <f>ROUND(SUM(K274:K276),2)</f>
        <v>3</v>
      </c>
      <c r="L277" s="128">
        <v>0</v>
      </c>
      <c r="M277" s="149">
        <v>326.94</v>
      </c>
      <c r="N277" s="156">
        <f>ROUND(PRODUCT(K277:M277),2)</f>
        <v>0</v>
      </c>
      <c r="O277" s="151"/>
      <c r="P277" s="42">
        <v>4.72</v>
      </c>
      <c r="Q277" s="68">
        <f>P277*K277*L277</f>
        <v>0</v>
      </c>
      <c r="R277" s="152"/>
    </row>
    <row r="278" spans="2:18" x14ac:dyDescent="0.2">
      <c r="B278" s="33"/>
      <c r="C278" s="34"/>
      <c r="D278" s="95"/>
      <c r="E278" s="157" t="s">
        <v>139</v>
      </c>
      <c r="F278" s="31"/>
      <c r="G278" s="31"/>
      <c r="H278" s="97"/>
      <c r="I278" s="97"/>
      <c r="J278" s="104"/>
      <c r="K278" s="151">
        <v>3</v>
      </c>
      <c r="L278" s="158">
        <v>1</v>
      </c>
      <c r="M278" s="159">
        <f>M277</f>
        <v>326.94</v>
      </c>
      <c r="N278" s="31">
        <f>PRODUCT(K278:M278)</f>
        <v>980.81999999999994</v>
      </c>
      <c r="O278" s="109"/>
      <c r="P278" s="42">
        <f>P277</f>
        <v>4.72</v>
      </c>
      <c r="Q278" s="31">
        <f>P278*K278*L278</f>
        <v>14.16</v>
      </c>
      <c r="R278" s="32"/>
    </row>
    <row r="279" spans="2:18" s="129" customFormat="1" x14ac:dyDescent="0.2">
      <c r="B279" s="130"/>
      <c r="C279" s="153"/>
      <c r="D279" s="38"/>
      <c r="E279" s="68" t="s">
        <v>17</v>
      </c>
      <c r="F279" s="154"/>
      <c r="G279" s="155"/>
      <c r="H279" s="155"/>
      <c r="I279" s="155"/>
      <c r="J279" s="69"/>
      <c r="K279" s="148"/>
      <c r="L279" s="128"/>
      <c r="M279" s="149"/>
      <c r="N279" s="156"/>
      <c r="O279" s="151"/>
      <c r="P279" s="42"/>
      <c r="Q279" s="68">
        <f t="shared" si="4"/>
        <v>0</v>
      </c>
      <c r="R279" s="152"/>
    </row>
    <row r="280" spans="2:18" s="129" customFormat="1" ht="71.400000000000006" x14ac:dyDescent="0.2">
      <c r="B280" s="130">
        <v>55</v>
      </c>
      <c r="C280" s="153"/>
      <c r="D280" s="38" t="s">
        <v>53</v>
      </c>
      <c r="E280" s="38" t="s">
        <v>54</v>
      </c>
      <c r="F280" s="154"/>
      <c r="G280" s="155"/>
      <c r="H280" s="155"/>
      <c r="I280" s="155"/>
      <c r="J280" s="69"/>
      <c r="K280" s="148"/>
      <c r="L280" s="128"/>
      <c r="M280" s="149"/>
      <c r="N280" s="156"/>
      <c r="O280" s="151"/>
      <c r="P280" s="42"/>
      <c r="Q280" s="68">
        <f t="shared" si="4"/>
        <v>0</v>
      </c>
      <c r="R280" s="152"/>
    </row>
    <row r="281" spans="2:18" s="129" customFormat="1" x14ac:dyDescent="0.2">
      <c r="B281" s="130"/>
      <c r="C281" s="153"/>
      <c r="D281" s="38"/>
      <c r="E281" s="38" t="s">
        <v>16</v>
      </c>
      <c r="F281" s="154"/>
      <c r="G281" s="155"/>
      <c r="H281" s="155"/>
      <c r="I281" s="155"/>
      <c r="J281" s="69"/>
      <c r="K281" s="148"/>
      <c r="L281" s="128"/>
      <c r="M281" s="149"/>
      <c r="N281" s="156"/>
      <c r="O281" s="151"/>
      <c r="P281" s="42"/>
      <c r="Q281" s="68">
        <f t="shared" si="4"/>
        <v>0</v>
      </c>
      <c r="R281" s="152"/>
    </row>
    <row r="282" spans="2:18" s="129" customFormat="1" x14ac:dyDescent="0.2">
      <c r="B282" s="130"/>
      <c r="C282" s="153"/>
      <c r="D282" s="38"/>
      <c r="E282" s="38" t="s">
        <v>150</v>
      </c>
      <c r="F282" s="154">
        <v>-3</v>
      </c>
      <c r="G282" s="155"/>
      <c r="H282" s="155"/>
      <c r="I282" s="155"/>
      <c r="J282" s="69"/>
      <c r="K282" s="148">
        <f>ROUND(PRODUCT(F282:I282),2)</f>
        <v>-3</v>
      </c>
      <c r="L282" s="128"/>
      <c r="M282" s="149"/>
      <c r="N282" s="156"/>
      <c r="O282" s="151"/>
      <c r="P282" s="42"/>
      <c r="Q282" s="68">
        <f t="shared" si="4"/>
        <v>0</v>
      </c>
      <c r="R282" s="152"/>
    </row>
    <row r="283" spans="2:18" s="129" customFormat="1" x14ac:dyDescent="0.2">
      <c r="B283" s="130"/>
      <c r="C283" s="153"/>
      <c r="D283" s="38"/>
      <c r="E283" s="68"/>
      <c r="F283" s="154"/>
      <c r="G283" s="155"/>
      <c r="H283" s="155"/>
      <c r="I283" s="155"/>
      <c r="J283" s="69"/>
      <c r="K283" s="148"/>
      <c r="L283" s="128"/>
      <c r="M283" s="149"/>
      <c r="N283" s="156"/>
      <c r="O283" s="151"/>
      <c r="P283" s="42"/>
      <c r="Q283" s="68">
        <f t="shared" si="4"/>
        <v>0</v>
      </c>
      <c r="R283" s="152"/>
    </row>
    <row r="284" spans="2:18" s="129" customFormat="1" x14ac:dyDescent="0.2">
      <c r="B284" s="130"/>
      <c r="C284" s="153"/>
      <c r="D284" s="38"/>
      <c r="E284" s="68" t="s">
        <v>19</v>
      </c>
      <c r="F284" s="154"/>
      <c r="G284" s="155"/>
      <c r="H284" s="155"/>
      <c r="I284" s="155"/>
      <c r="J284" s="69" t="s">
        <v>131</v>
      </c>
      <c r="K284" s="148">
        <f>ROUND(SUM(K281:K283),2)</f>
        <v>-3</v>
      </c>
      <c r="L284" s="128">
        <v>0</v>
      </c>
      <c r="M284" s="149">
        <v>66.290000000000006</v>
      </c>
      <c r="N284" s="156">
        <f>ROUND(PRODUCT(K284:M284),2)</f>
        <v>0</v>
      </c>
      <c r="O284" s="151"/>
      <c r="P284" s="42">
        <v>0.96</v>
      </c>
      <c r="Q284" s="68">
        <f>P284*K284*L284</f>
        <v>0</v>
      </c>
      <c r="R284" s="152"/>
    </row>
    <row r="285" spans="2:18" x14ac:dyDescent="0.2">
      <c r="B285" s="33"/>
      <c r="C285" s="34"/>
      <c r="D285" s="95"/>
      <c r="E285" s="157" t="s">
        <v>139</v>
      </c>
      <c r="F285" s="31"/>
      <c r="G285" s="31"/>
      <c r="H285" s="97"/>
      <c r="I285" s="97"/>
      <c r="J285" s="104"/>
      <c r="K285" s="151">
        <v>1E-4</v>
      </c>
      <c r="L285" s="158">
        <v>1</v>
      </c>
      <c r="M285" s="159">
        <f>M284</f>
        <v>66.290000000000006</v>
      </c>
      <c r="N285" s="31">
        <f>PRODUCT(K285:M285)</f>
        <v>6.6290000000000012E-3</v>
      </c>
      <c r="O285" s="109"/>
      <c r="P285" s="42">
        <f>P284</f>
        <v>0.96</v>
      </c>
      <c r="Q285" s="31">
        <f>P285*K285*L285</f>
        <v>9.6000000000000002E-5</v>
      </c>
      <c r="R285" s="32"/>
    </row>
    <row r="286" spans="2:18" s="129" customFormat="1" x14ac:dyDescent="0.2">
      <c r="B286" s="130"/>
      <c r="C286" s="153"/>
      <c r="D286" s="38"/>
      <c r="E286" s="68" t="s">
        <v>17</v>
      </c>
      <c r="F286" s="154"/>
      <c r="G286" s="155"/>
      <c r="H286" s="155"/>
      <c r="I286" s="155"/>
      <c r="J286" s="69"/>
      <c r="K286" s="148"/>
      <c r="L286" s="128"/>
      <c r="M286" s="149"/>
      <c r="N286" s="156"/>
      <c r="O286" s="151"/>
      <c r="P286" s="42"/>
      <c r="Q286" s="68">
        <f t="shared" si="4"/>
        <v>0</v>
      </c>
      <c r="R286" s="152"/>
    </row>
    <row r="287" spans="2:18" s="129" customFormat="1" ht="112.2" x14ac:dyDescent="0.2">
      <c r="B287" s="130">
        <v>56</v>
      </c>
      <c r="C287" s="153"/>
      <c r="D287" s="38" t="s">
        <v>151</v>
      </c>
      <c r="E287" s="38" t="s">
        <v>152</v>
      </c>
      <c r="F287" s="154"/>
      <c r="G287" s="155"/>
      <c r="H287" s="155"/>
      <c r="I287" s="155"/>
      <c r="J287" s="69"/>
      <c r="K287" s="148"/>
      <c r="L287" s="128"/>
      <c r="M287" s="149"/>
      <c r="N287" s="156"/>
      <c r="O287" s="151"/>
      <c r="P287" s="42"/>
      <c r="Q287" s="68">
        <f t="shared" si="4"/>
        <v>0</v>
      </c>
      <c r="R287" s="152"/>
    </row>
    <row r="288" spans="2:18" s="129" customFormat="1" x14ac:dyDescent="0.2">
      <c r="B288" s="130"/>
      <c r="C288" s="153"/>
      <c r="D288" s="38"/>
      <c r="E288" s="38" t="s">
        <v>16</v>
      </c>
      <c r="F288" s="154"/>
      <c r="G288" s="155"/>
      <c r="H288" s="155"/>
      <c r="I288" s="155"/>
      <c r="J288" s="69"/>
      <c r="K288" s="148"/>
      <c r="L288" s="128"/>
      <c r="M288" s="149"/>
      <c r="N288" s="156"/>
      <c r="O288" s="151"/>
      <c r="P288" s="42"/>
      <c r="Q288" s="68">
        <f t="shared" si="4"/>
        <v>0</v>
      </c>
      <c r="R288" s="152"/>
    </row>
    <row r="289" spans="2:18" s="129" customFormat="1" x14ac:dyDescent="0.2">
      <c r="B289" s="130"/>
      <c r="C289" s="153"/>
      <c r="D289" s="38"/>
      <c r="E289" s="38" t="s">
        <v>17</v>
      </c>
      <c r="F289" s="154">
        <v>2</v>
      </c>
      <c r="G289" s="155"/>
      <c r="H289" s="155"/>
      <c r="I289" s="155"/>
      <c r="J289" s="69"/>
      <c r="K289" s="148">
        <f>ROUND(PRODUCT(F289:I289),2)</f>
        <v>2</v>
      </c>
      <c r="L289" s="128"/>
      <c r="M289" s="149"/>
      <c r="N289" s="156"/>
      <c r="O289" s="151"/>
      <c r="P289" s="42"/>
      <c r="Q289" s="68">
        <f t="shared" si="4"/>
        <v>0</v>
      </c>
      <c r="R289" s="152"/>
    </row>
    <row r="290" spans="2:18" s="129" customFormat="1" x14ac:dyDescent="0.2">
      <c r="B290" s="130"/>
      <c r="C290" s="153"/>
      <c r="D290" s="38"/>
      <c r="E290" s="68"/>
      <c r="F290" s="154"/>
      <c r="G290" s="155"/>
      <c r="H290" s="155"/>
      <c r="I290" s="155"/>
      <c r="J290" s="69"/>
      <c r="K290" s="148"/>
      <c r="L290" s="128"/>
      <c r="M290" s="149"/>
      <c r="N290" s="156"/>
      <c r="O290" s="151"/>
      <c r="P290" s="42"/>
      <c r="Q290" s="68">
        <f t="shared" si="4"/>
        <v>0</v>
      </c>
      <c r="R290" s="152"/>
    </row>
    <row r="291" spans="2:18" s="129" customFormat="1" x14ac:dyDescent="0.2">
      <c r="B291" s="130"/>
      <c r="C291" s="153"/>
      <c r="D291" s="38"/>
      <c r="E291" s="68" t="s">
        <v>19</v>
      </c>
      <c r="F291" s="154"/>
      <c r="G291" s="155"/>
      <c r="H291" s="155"/>
      <c r="I291" s="155"/>
      <c r="J291" s="69" t="s">
        <v>131</v>
      </c>
      <c r="K291" s="148">
        <f>ROUND(SUM(K288:K290),2)</f>
        <v>2</v>
      </c>
      <c r="L291" s="128">
        <v>0</v>
      </c>
      <c r="M291" s="149">
        <v>741.11</v>
      </c>
      <c r="N291" s="156">
        <f>ROUND(PRODUCT(K291:M291),2)</f>
        <v>0</v>
      </c>
      <c r="O291" s="151"/>
      <c r="P291" s="42">
        <v>10.69</v>
      </c>
      <c r="Q291" s="68">
        <f>P291*K291*L291</f>
        <v>0</v>
      </c>
      <c r="R291" s="152"/>
    </row>
    <row r="292" spans="2:18" x14ac:dyDescent="0.2">
      <c r="B292" s="33"/>
      <c r="C292" s="34"/>
      <c r="D292" s="95"/>
      <c r="E292" s="157" t="s">
        <v>139</v>
      </c>
      <c r="F292" s="31"/>
      <c r="G292" s="31"/>
      <c r="H292" s="97"/>
      <c r="I292" s="97"/>
      <c r="J292" s="104"/>
      <c r="K292" s="151">
        <v>3</v>
      </c>
      <c r="L292" s="158">
        <v>0.9</v>
      </c>
      <c r="M292" s="159">
        <f>M291</f>
        <v>741.11</v>
      </c>
      <c r="N292" s="31">
        <f>PRODUCT(K292:M292)</f>
        <v>2000.9970000000001</v>
      </c>
      <c r="O292" s="109"/>
      <c r="P292" s="42">
        <f>P291</f>
        <v>10.69</v>
      </c>
      <c r="Q292" s="31">
        <f>P292*K292*L292</f>
        <v>28.863</v>
      </c>
      <c r="R292" s="32"/>
    </row>
    <row r="293" spans="2:18" s="129" customFormat="1" x14ac:dyDescent="0.2">
      <c r="B293" s="160"/>
      <c r="C293" s="153"/>
      <c r="D293" s="38"/>
      <c r="E293" s="68" t="s">
        <v>17</v>
      </c>
      <c r="F293" s="154"/>
      <c r="G293" s="155"/>
      <c r="H293" s="155"/>
      <c r="I293" s="155"/>
      <c r="J293" s="69"/>
      <c r="K293" s="148"/>
      <c r="L293" s="128"/>
      <c r="M293" s="149"/>
      <c r="N293" s="156"/>
      <c r="O293" s="151"/>
      <c r="P293" s="42"/>
      <c r="Q293" s="68">
        <f t="shared" ref="Q293" si="5">P293*K293</f>
        <v>0</v>
      </c>
      <c r="R293" s="152"/>
    </row>
    <row r="294" spans="2:18" s="129" customFormat="1" ht="26.4" x14ac:dyDescent="0.2">
      <c r="B294" s="160"/>
      <c r="C294" s="161"/>
      <c r="D294" s="131"/>
      <c r="E294" s="60" t="str">
        <f>CONCATENATE("Totale fase ",E231)</f>
        <v>Totale fase Impianto idrico sanitario variante febbraio 2014</v>
      </c>
      <c r="F294" s="132"/>
      <c r="G294" s="133"/>
      <c r="H294" s="133"/>
      <c r="I294" s="133"/>
      <c r="J294" s="134"/>
      <c r="K294" s="135"/>
      <c r="L294" s="136"/>
      <c r="M294" s="137"/>
      <c r="N294" s="138"/>
      <c r="O294" s="162">
        <f>SUM(N238:N293)</f>
        <v>5139.6636290364177</v>
      </c>
      <c r="P294" s="163"/>
      <c r="Q294" s="164"/>
      <c r="R294" s="165">
        <f>SUM(Q238:Q293)</f>
        <v>73.983096000638994</v>
      </c>
    </row>
    <row r="295" spans="2:18" ht="10.8" thickBot="1" x14ac:dyDescent="0.25">
      <c r="B295" s="26"/>
      <c r="C295" s="27"/>
      <c r="D295" s="27"/>
      <c r="E295" s="41"/>
      <c r="F295" s="28"/>
      <c r="G295" s="28"/>
      <c r="H295" s="29"/>
      <c r="I295" s="29"/>
      <c r="J295" s="28"/>
      <c r="K295" s="28"/>
      <c r="L295" s="126"/>
      <c r="M295" s="30"/>
      <c r="N295" s="83"/>
      <c r="O295" s="109"/>
      <c r="P295" s="44"/>
      <c r="Q295" s="45"/>
      <c r="R295" s="167"/>
    </row>
    <row r="296" spans="2:18" ht="12.6" thickTop="1" thickBot="1" x14ac:dyDescent="0.25">
      <c r="B296" s="64"/>
      <c r="C296" s="65"/>
      <c r="D296" s="66"/>
      <c r="E296" s="70" t="s">
        <v>15</v>
      </c>
      <c r="F296" s="71"/>
      <c r="G296" s="71"/>
      <c r="H296" s="72"/>
      <c r="I296" s="72"/>
      <c r="J296" s="73"/>
      <c r="K296" s="71"/>
      <c r="L296" s="106"/>
      <c r="M296" s="74"/>
      <c r="N296" s="84"/>
      <c r="O296" s="112">
        <f>+ROUND(SUM(O4:O295),2)</f>
        <v>12537.02</v>
      </c>
      <c r="P296" s="75"/>
      <c r="Q296" s="75"/>
      <c r="R296" s="92">
        <f>ROUND(SUM(R4:R230),2)</f>
        <v>113.82</v>
      </c>
    </row>
    <row r="297" spans="2:18" ht="12" thickTop="1" x14ac:dyDescent="0.2">
      <c r="B297" s="7"/>
      <c r="C297" s="9"/>
      <c r="D297" s="9"/>
      <c r="E297" s="9"/>
      <c r="F297" s="9"/>
      <c r="G297" s="9"/>
      <c r="H297" s="9"/>
      <c r="I297" s="9"/>
      <c r="J297" s="9"/>
      <c r="K297" s="9"/>
      <c r="L297" s="107"/>
      <c r="M297" s="10"/>
      <c r="N297" s="85"/>
      <c r="O297" s="113"/>
      <c r="P297" s="11"/>
      <c r="Q297" s="12"/>
      <c r="R297" s="93"/>
    </row>
    <row r="298" spans="2:18" ht="11.4" x14ac:dyDescent="0.2">
      <c r="B298" s="114"/>
      <c r="C298" s="8"/>
      <c r="D298" s="8"/>
      <c r="E298" s="168"/>
      <c r="F298" s="168"/>
      <c r="G298" s="168"/>
      <c r="H298" s="168"/>
      <c r="I298" s="168"/>
      <c r="J298" s="168"/>
      <c r="K298" s="168"/>
      <c r="L298" s="168"/>
      <c r="M298" s="168"/>
      <c r="N298" s="168"/>
      <c r="O298" s="168"/>
      <c r="P298" s="13"/>
      <c r="Q298" s="14"/>
      <c r="R298" s="94"/>
    </row>
    <row r="299" spans="2:18" x14ac:dyDescent="0.2">
      <c r="E299" s="168"/>
      <c r="F299" s="168"/>
      <c r="G299" s="168"/>
      <c r="H299" s="168"/>
      <c r="I299" s="168"/>
      <c r="J299" s="168"/>
      <c r="K299" s="168"/>
      <c r="L299" s="168"/>
      <c r="M299" s="168"/>
      <c r="N299" s="168"/>
      <c r="O299" s="168"/>
      <c r="P299" s="2"/>
    </row>
  </sheetData>
  <mergeCells count="2">
    <mergeCell ref="E298:O299"/>
    <mergeCell ref="L2:L3"/>
  </mergeCells>
  <phoneticPr fontId="0" type="noConversion"/>
  <conditionalFormatting sqref="E415:E64692">
    <cfRule type="expression" dxfId="36" priority="438" stopIfTrue="1">
      <formula>#REF!="1"</formula>
    </cfRule>
    <cfRule type="expression" dxfId="35" priority="439" stopIfTrue="1">
      <formula>#REF!="2"</formula>
    </cfRule>
    <cfRule type="expression" dxfId="34" priority="440" stopIfTrue="1">
      <formula>#REF!="3"</formula>
    </cfRule>
  </conditionalFormatting>
  <conditionalFormatting sqref="F415:J64692">
    <cfRule type="expression" dxfId="33" priority="441" stopIfTrue="1">
      <formula>#REF!="3"</formula>
    </cfRule>
  </conditionalFormatting>
  <conditionalFormatting sqref="K415:K64692">
    <cfRule type="expression" dxfId="32" priority="442" stopIfTrue="1">
      <formula>#REF!="1"</formula>
    </cfRule>
    <cfRule type="expression" dxfId="31" priority="443" stopIfTrue="1">
      <formula>#REF!="3"</formula>
    </cfRule>
    <cfRule type="expression" dxfId="30" priority="444" stopIfTrue="1">
      <formula>_OIP1="3"</formula>
    </cfRule>
  </conditionalFormatting>
  <conditionalFormatting sqref="E2">
    <cfRule type="expression" dxfId="29" priority="445" stopIfTrue="1">
      <formula>#REF!="1"</formula>
    </cfRule>
    <cfRule type="expression" dxfId="28" priority="446" stopIfTrue="1">
      <formula>#REF!="2"</formula>
    </cfRule>
    <cfRule type="expression" dxfId="27" priority="447" stopIfTrue="1">
      <formula>#REF!="3"</formula>
    </cfRule>
  </conditionalFormatting>
  <conditionalFormatting sqref="E3">
    <cfRule type="expression" dxfId="26" priority="448" stopIfTrue="1">
      <formula>#REF!="1"</formula>
    </cfRule>
    <cfRule type="expression" dxfId="25" priority="449" stopIfTrue="1">
      <formula>#REF!="2"</formula>
    </cfRule>
    <cfRule type="expression" dxfId="24" priority="450" stopIfTrue="1">
      <formula>#REF!="3"</formula>
    </cfRule>
  </conditionalFormatting>
  <conditionalFormatting sqref="F2:J2 H3:J3">
    <cfRule type="expression" dxfId="23" priority="451" stopIfTrue="1">
      <formula>#REF!="3"</formula>
    </cfRule>
  </conditionalFormatting>
  <conditionalFormatting sqref="F3:G3">
    <cfRule type="expression" dxfId="22" priority="453" stopIfTrue="1">
      <formula>#REF!="3"</formula>
    </cfRule>
  </conditionalFormatting>
  <conditionalFormatting sqref="K2 M2:R2">
    <cfRule type="expression" dxfId="21" priority="454" stopIfTrue="1">
      <formula>#REF!="1"</formula>
    </cfRule>
    <cfRule type="expression" dxfId="20" priority="455" stopIfTrue="1">
      <formula>#REF!="3"</formula>
    </cfRule>
    <cfRule type="expression" dxfId="19" priority="456" stopIfTrue="1">
      <formula>_OIP1="3"</formula>
    </cfRule>
  </conditionalFormatting>
  <conditionalFormatting sqref="K3 M3:R3">
    <cfRule type="expression" dxfId="18" priority="457" stopIfTrue="1">
      <formula>#REF!="1"</formula>
    </cfRule>
    <cfRule type="expression" dxfId="17" priority="458" stopIfTrue="1">
      <formula>#REF!="3"</formula>
    </cfRule>
    <cfRule type="expression" dxfId="16" priority="459" stopIfTrue="1">
      <formula>_OIP1="3"</formula>
    </cfRule>
  </conditionalFormatting>
  <conditionalFormatting sqref="P295:R295">
    <cfRule type="expression" dxfId="15" priority="410">
      <formula>T295="3"</formula>
    </cfRule>
  </conditionalFormatting>
  <conditionalFormatting sqref="P229">
    <cfRule type="expression" dxfId="14" priority="68">
      <formula>T229="3"</formula>
    </cfRule>
  </conditionalFormatting>
  <conditionalFormatting sqref="P229">
    <cfRule type="expression" dxfId="13" priority="67">
      <formula>T229="3"</formula>
    </cfRule>
  </conditionalFormatting>
  <conditionalFormatting sqref="P229">
    <cfRule type="expression" dxfId="12" priority="66">
      <formula>T229="3"</formula>
    </cfRule>
  </conditionalFormatting>
  <conditionalFormatting sqref="P229:R229">
    <cfRule type="expression" dxfId="11" priority="65">
      <formula>T229="3"</formula>
    </cfRule>
  </conditionalFormatting>
  <conditionalFormatting sqref="P229:R229">
    <cfRule type="expression" dxfId="10" priority="64">
      <formula>T229="3"</formula>
    </cfRule>
  </conditionalFormatting>
  <conditionalFormatting sqref="P229:R229">
    <cfRule type="expression" dxfId="9" priority="63">
      <formula>T229="3"</formula>
    </cfRule>
  </conditionalFormatting>
  <conditionalFormatting sqref="L2">
    <cfRule type="expression" dxfId="8" priority="7" stopIfTrue="1">
      <formula>#REF!="1"</formula>
    </cfRule>
    <cfRule type="expression" dxfId="7" priority="8" stopIfTrue="1">
      <formula>#REF!="3"</formula>
    </cfRule>
    <cfRule type="expression" dxfId="6" priority="9" stopIfTrue="1">
      <formula>_OIP1="3"</formula>
    </cfRule>
  </conditionalFormatting>
  <conditionalFormatting sqref="P294">
    <cfRule type="expression" dxfId="5" priority="6">
      <formula>T294="3"</formula>
    </cfRule>
  </conditionalFormatting>
  <conditionalFormatting sqref="P294">
    <cfRule type="expression" dxfId="4" priority="5">
      <formula>T294="3"</formula>
    </cfRule>
  </conditionalFormatting>
  <conditionalFormatting sqref="P294">
    <cfRule type="expression" dxfId="3" priority="4">
      <formula>T294="3"</formula>
    </cfRule>
  </conditionalFormatting>
  <conditionalFormatting sqref="P294:Q294">
    <cfRule type="expression" dxfId="2" priority="3">
      <formula>T294="3"</formula>
    </cfRule>
  </conditionalFormatting>
  <conditionalFormatting sqref="P294:Q294">
    <cfRule type="expression" dxfId="1" priority="2">
      <formula>T294="3"</formula>
    </cfRule>
  </conditionalFormatting>
  <conditionalFormatting sqref="P294:Q294">
    <cfRule type="expression" dxfId="0" priority="1">
      <formula>T294="3"</formula>
    </cfRule>
  </conditionalFormatting>
  <pageMargins left="0.78740157480314965" right="0" top="0.78740157480314965" bottom="0.78740157480314965" header="0.51181102362204722" footer="0.59055118110236227"/>
  <pageSetup paperSize="9" scale="75" fitToHeight="0" orientation="landscape" r:id="rId1"/>
  <headerFooter alignWithMargins="0">
    <oddHeader>&amp;CPiattaforma Ambulanti Carne - Lotto 1.03 - stato consistenza lavori eseguiti&amp;Rstima &amp;A</oddHeader>
    <oddFooter>&amp;L&amp;D&amp;R&amp;P/&amp;N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J10" sqref="J10"/>
    </sheetView>
  </sheetViews>
  <sheetFormatPr defaultColWidth="9.28515625" defaultRowHeight="10.5" customHeight="1" x14ac:dyDescent="0.2"/>
  <sheetData>
    <row r="1" spans="1:3" ht="10.5" customHeight="1" x14ac:dyDescent="0.2">
      <c r="A1" t="s">
        <v>3</v>
      </c>
      <c r="B1">
        <v>4</v>
      </c>
      <c r="C1">
        <v>0</v>
      </c>
    </row>
    <row r="2" spans="1:3" ht="10.5" customHeight="1" x14ac:dyDescent="0.2">
      <c r="A2" t="s">
        <v>2</v>
      </c>
    </row>
    <row r="3" spans="1:3" ht="10.5" customHeight="1" x14ac:dyDescent="0.2">
      <c r="A3" t="s">
        <v>1</v>
      </c>
    </row>
    <row r="4" spans="1:3" ht="10.5" customHeight="1" x14ac:dyDescent="0.2">
      <c r="A4" t="s"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Impianto idrico sanitario</vt:lpstr>
      <vt:lpstr>'Impianto idrico sanitario'!Area_stampa</vt:lpstr>
      <vt:lpstr>'Impianto idrico sanitario'!Titoli_stampa</vt:lpstr>
    </vt:vector>
  </TitlesOfParts>
  <Company>ACCA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ACCA</dc:creator>
  <cp:lastModifiedBy>Andrea Poloni</cp:lastModifiedBy>
  <cp:lastPrinted>2015-03-05T08:56:49Z</cp:lastPrinted>
  <dcterms:created xsi:type="dcterms:W3CDTF">2005-07-14T10:38:54Z</dcterms:created>
  <dcterms:modified xsi:type="dcterms:W3CDTF">2015-03-11T08:11:15Z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olution ID">
    <vt:lpwstr>None</vt:lpwstr>
  </property>
</Properties>
</file>