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76" yWindow="336" windowWidth="15432" windowHeight="8448" tabRatio="304"/>
  </bookViews>
  <sheets>
    <sheet name="Rete acque bianche" sheetId="1" r:id="rId1"/>
    <sheet name="Dati" sheetId="2" state="veryHidden" r:id="rId2"/>
  </sheets>
  <definedNames>
    <definedName name="_xlnm._FilterDatabase" localSheetId="0" hidden="1">'Rete acque bianche'!$B$3:$R$3</definedName>
    <definedName name="_xlnm.Print_Area" localSheetId="0">'Rete acque bianche'!$B$1:$R$120</definedName>
    <definedName name="_xlnm.Print_Titles" localSheetId="0">'Rete acque bianche'!$2:$3</definedName>
  </definedNames>
  <calcPr calcId="152511"/>
</workbook>
</file>

<file path=xl/calcChain.xml><?xml version="1.0" encoding="utf-8"?>
<calcChain xmlns="http://schemas.openxmlformats.org/spreadsheetml/2006/main">
  <c r="Q114" i="1" l="1"/>
  <c r="Q107" i="1"/>
  <c r="Q100" i="1"/>
  <c r="Q93" i="1"/>
  <c r="Q86" i="1"/>
  <c r="Q79" i="1"/>
  <c r="Q72" i="1"/>
  <c r="Q65" i="1"/>
  <c r="Q58" i="1"/>
  <c r="Q51" i="1"/>
  <c r="Q44" i="1"/>
  <c r="Q37" i="1"/>
  <c r="Q30" i="1"/>
  <c r="Q23" i="1"/>
  <c r="Q16" i="1"/>
  <c r="Q9" i="1"/>
  <c r="P10" i="1"/>
  <c r="Q10" i="1" s="1"/>
  <c r="M10" i="1"/>
  <c r="K10" i="1"/>
  <c r="N10" i="1" s="1"/>
  <c r="P17" i="1"/>
  <c r="Q17" i="1" s="1"/>
  <c r="M17" i="1"/>
  <c r="K17" i="1"/>
  <c r="N17" i="1" s="1"/>
  <c r="P24" i="1"/>
  <c r="Q24" i="1" s="1"/>
  <c r="M24" i="1"/>
  <c r="K24" i="1"/>
  <c r="N24" i="1" s="1"/>
  <c r="P31" i="1"/>
  <c r="Q31" i="1" s="1"/>
  <c r="M31" i="1"/>
  <c r="K31" i="1"/>
  <c r="N31" i="1" s="1"/>
  <c r="P38" i="1"/>
  <c r="Q38" i="1" s="1"/>
  <c r="M38" i="1"/>
  <c r="K38" i="1"/>
  <c r="N38" i="1" s="1"/>
  <c r="P45" i="1"/>
  <c r="Q45" i="1" s="1"/>
  <c r="M45" i="1"/>
  <c r="N45" i="1" s="1"/>
  <c r="K45" i="1"/>
  <c r="P52" i="1"/>
  <c r="Q52" i="1" s="1"/>
  <c r="M52" i="1"/>
  <c r="K52" i="1"/>
  <c r="N52" i="1" s="1"/>
  <c r="P59" i="1"/>
  <c r="Q59" i="1" s="1"/>
  <c r="M59" i="1"/>
  <c r="K59" i="1"/>
  <c r="N59" i="1" s="1"/>
  <c r="P66" i="1"/>
  <c r="Q66" i="1" s="1"/>
  <c r="N66" i="1"/>
  <c r="M66" i="1"/>
  <c r="K66" i="1"/>
  <c r="P73" i="1"/>
  <c r="M73" i="1"/>
  <c r="P80" i="1"/>
  <c r="M80" i="1"/>
  <c r="P87" i="1"/>
  <c r="M87" i="1"/>
  <c r="P94" i="1"/>
  <c r="M94" i="1"/>
  <c r="P101" i="1"/>
  <c r="M101" i="1"/>
  <c r="P108" i="1"/>
  <c r="M108" i="1"/>
  <c r="P115" i="1"/>
  <c r="M115" i="1"/>
  <c r="E117" i="1" l="1"/>
  <c r="Q116" i="1"/>
  <c r="Q113" i="1"/>
  <c r="K112" i="1"/>
  <c r="Q111" i="1"/>
  <c r="Q110" i="1"/>
  <c r="Q106" i="1"/>
  <c r="K105" i="1"/>
  <c r="Q104" i="1"/>
  <c r="Q103" i="1"/>
  <c r="Q99" i="1"/>
  <c r="K98" i="1"/>
  <c r="Q97" i="1"/>
  <c r="Q96" i="1"/>
  <c r="Q95" i="1"/>
  <c r="Q92" i="1"/>
  <c r="K91" i="1"/>
  <c r="K93" i="1" s="1"/>
  <c r="K94" i="1" s="1"/>
  <c r="N94" i="1" s="1"/>
  <c r="Q90" i="1"/>
  <c r="Q89" i="1"/>
  <c r="Q88" i="1"/>
  <c r="Q85" i="1"/>
  <c r="K84" i="1"/>
  <c r="Q83" i="1"/>
  <c r="Q82" i="1"/>
  <c r="Q81" i="1"/>
  <c r="Q78" i="1"/>
  <c r="K77" i="1"/>
  <c r="K79" i="1" s="1"/>
  <c r="K80" i="1" s="1"/>
  <c r="N80" i="1" s="1"/>
  <c r="Q76" i="1"/>
  <c r="Q75" i="1"/>
  <c r="Q74" i="1"/>
  <c r="Q71" i="1"/>
  <c r="K70" i="1"/>
  <c r="Q69" i="1"/>
  <c r="Q68" i="1"/>
  <c r="Q67" i="1"/>
  <c r="Q64" i="1"/>
  <c r="K63" i="1"/>
  <c r="K65" i="1" s="1"/>
  <c r="N65" i="1" s="1"/>
  <c r="Q62" i="1"/>
  <c r="Q61" i="1"/>
  <c r="Q60" i="1"/>
  <c r="Q57" i="1"/>
  <c r="K56" i="1"/>
  <c r="Q55" i="1"/>
  <c r="Q54" i="1"/>
  <c r="Q53" i="1"/>
  <c r="Q50" i="1"/>
  <c r="K49" i="1"/>
  <c r="Q49" i="1" s="1"/>
  <c r="Q48" i="1"/>
  <c r="Q47" i="1"/>
  <c r="Q46" i="1"/>
  <c r="Q43" i="1"/>
  <c r="K42" i="1"/>
  <c r="Q41" i="1"/>
  <c r="Q40" i="1"/>
  <c r="Q39" i="1"/>
  <c r="Q36" i="1"/>
  <c r="K35" i="1"/>
  <c r="K37" i="1" s="1"/>
  <c r="Q34" i="1"/>
  <c r="Q33" i="1"/>
  <c r="Q32" i="1"/>
  <c r="Q29" i="1"/>
  <c r="K28" i="1"/>
  <c r="Q27" i="1"/>
  <c r="Q26" i="1"/>
  <c r="Q25" i="1"/>
  <c r="Q22" i="1"/>
  <c r="K21" i="1"/>
  <c r="K23" i="1" s="1"/>
  <c r="Q20" i="1"/>
  <c r="Q19" i="1"/>
  <c r="Q18" i="1"/>
  <c r="Q15" i="1"/>
  <c r="K14" i="1"/>
  <c r="Q13" i="1"/>
  <c r="Q12" i="1"/>
  <c r="Q11" i="1"/>
  <c r="Q8" i="1"/>
  <c r="K7" i="1"/>
  <c r="K9" i="1" s="1"/>
  <c r="N9" i="1" s="1"/>
  <c r="Q6" i="1"/>
  <c r="Q5" i="1"/>
  <c r="Q4" i="1"/>
  <c r="K51" i="1" l="1"/>
  <c r="N51" i="1" s="1"/>
  <c r="Q94" i="1"/>
  <c r="Q80" i="1"/>
  <c r="Q7" i="1"/>
  <c r="Q21" i="1"/>
  <c r="Q63" i="1"/>
  <c r="Q77" i="1"/>
  <c r="N79" i="1"/>
  <c r="N37" i="1"/>
  <c r="N93" i="1"/>
  <c r="N23" i="1"/>
  <c r="Q91" i="1"/>
  <c r="Q35" i="1"/>
  <c r="K16" i="1"/>
  <c r="Q14" i="1"/>
  <c r="K44" i="1"/>
  <c r="Q42" i="1"/>
  <c r="K72" i="1"/>
  <c r="K73" i="1" s="1"/>
  <c r="Q70" i="1"/>
  <c r="K100" i="1"/>
  <c r="Q98" i="1"/>
  <c r="K114" i="1"/>
  <c r="Q112" i="1"/>
  <c r="Q28" i="1"/>
  <c r="K30" i="1"/>
  <c r="Q56" i="1"/>
  <c r="K58" i="1"/>
  <c r="Q84" i="1"/>
  <c r="K86" i="1"/>
  <c r="K87" i="1" s="1"/>
  <c r="K107" i="1"/>
  <c r="Q105" i="1"/>
  <c r="N87" i="1" l="1"/>
  <c r="Q87" i="1"/>
  <c r="N101" i="1"/>
  <c r="Q101" i="1"/>
  <c r="N108" i="1"/>
  <c r="Q108" i="1"/>
  <c r="N115" i="1"/>
  <c r="Q115" i="1"/>
  <c r="N73" i="1"/>
  <c r="Q73" i="1"/>
  <c r="N58" i="1"/>
  <c r="N114" i="1"/>
  <c r="N107" i="1"/>
  <c r="N100" i="1"/>
  <c r="N44" i="1"/>
  <c r="N86" i="1"/>
  <c r="N30" i="1"/>
  <c r="N72" i="1"/>
  <c r="N16" i="1"/>
  <c r="O117" i="1" l="1"/>
  <c r="O119" i="1" s="1"/>
  <c r="R117" i="1"/>
  <c r="R119" i="1" s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<sst xmlns="http://schemas.openxmlformats.org/spreadsheetml/2006/main" count="164" uniqueCount="79">
  <si>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</si>
  <si>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</si>
  <si>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</si>
  <si>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</si>
  <si>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</si>
  <si>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</si>
  <si>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</si>
  <si>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</si>
  <si>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</si>
  <si>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</si>
  <si>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</si>
  <si>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</si>
  <si>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</si>
  <si>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</si>
  <si>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</si>
  <si>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</si>
  <si>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</si>
  <si>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/>
  </si>
  <si>
    <t>SOMMANO m</t>
  </si>
  <si>
    <t>SOMMANO cad</t>
  </si>
  <si>
    <t>1C.12.010.0030.c</t>
  </si>
  <si>
    <t>Fornitura e posa tubi in PVC compatto o strutturato, per condotte di scarico interrate, o suborizzontali appoggiate, con giunti a bicchiere ed anello elastomerico, secondo UNI EN 1446, colore rosso mattone RAL 8023. Temperatura massima permanente 40°. Tubi con classe di rigidità SN 2 KN/m². Escluso scavo, piano appoggio, rinfianco e riempimento. Diametro esterno (De) e spessore (s): - De 250 - s = 4,9</t>
  </si>
  <si>
    <t>pluviali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</si>
  <si>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</si>
  <si>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</si>
  <si>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</si>
  <si>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</si>
  <si>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</si>
  <si>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</si>
  <si>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</si>
  <si>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</si>
  <si>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</si>
  <si>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</si>
  <si>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</si>
  <si>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</si>
  <si>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</si>
  <si>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</si>
  <si>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</si>
  <si>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</si>
  <si>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>1C.12.610.0010.f</t>
  </si>
  <si>
    <t>Fornitura e posa in opera di anello con fondo in conglomerato di cemento per pozzetti di raccordo, ispezione o raccolta, compreso il calcestruzzo di sottofondo ed il raccordo delle tubazioni, escluso scavo e reinterro; con dimensioni: - interno 100x100 cm, h = 100 cm (esterno 120x120 cm) - peso kg. 1.300</t>
  </si>
  <si>
    <t>1C.12.610.0030.f</t>
  </si>
  <si>
    <t>Chiusino completo di telaio, o soletta di chiusura, in conglomerato di cemento per pozzetti, con dimensioni: - interno 100x100 cm, spess. cm 15, peso kg. 300</t>
  </si>
  <si>
    <t>1U.04.170.0020.e</t>
  </si>
  <si>
    <t>Fornitura e posa in opera di chiusini quadrati in ghisa lamellare perlitica, da carreggiata con traffico intenso, classe D 400, certificati a norma UNI EN 124 e di fabbricazione CEE, con marchio qualità UNI, coperchio con sistema anti-ristagno acqua. Inclusa la movimentazione, la formazione del piano di posa con idonea malta anche a presa rapida, la posa del telaio e del relativo coperchio, gli sbarramenti e la segnaletica, e qualsiasi altra attività necessaria per il completamento dell'opera. Nei seguenti tipi: - luce 600 x 600 mm, altezza 75 mm, peso 80 kg</t>
  </si>
  <si>
    <t>1C.12.610.0020.j</t>
  </si>
  <si>
    <t>Fornitura e posa in opera di anello di prolunga senza fondo (o pozzetti senza fondo) in conglomerato di cemento per pozzetti di raccordo, ispezione o raccolta, compreso il raccordo delle tubazioni, escluso scavo e reinterro; con dimensioni: - interno 100x100 cm, h = 110 cm (esterno 120x120 cm) - peso kg. 1.060</t>
  </si>
  <si>
    <t>1C.12.610.0020.i</t>
  </si>
  <si>
    <t>Fornitura e posa in opera di anello di prolunga senza fondo (o pozzetti senza fondo) in conglomerato di cemento per pozzetti di raccordo, ispezione o raccolta, compreso il raccordo delle tubazioni, escluso scavo e reinterro; con dimensioni: - interno 100x100 cm, h = 50 cm (esterno 120x120 cm) - peso kg. 580</t>
  </si>
  <si>
    <t>1C.12.010.0030.f</t>
  </si>
  <si>
    <t>Fornitura e posa tubi in PVC compatto o strutturato, per condotte di scarico interrate, o suborizzontali appoggiate, con giunti a bicchiere ed anello elastomerico, secondo UNI EN 1446, colore rosso mattone RAL 8023. Temperatura massima permanente 40°. Tubi con classe di rigidità SN 2 KN/m². Escluso scavo, piano appoggio, rinfianco e riempimento. Diametro esterno (De) e spessore (s): - De 500 - s = 9,8</t>
  </si>
  <si>
    <t>1C.12.010.0030.e</t>
  </si>
  <si>
    <t>Fornitura e posa tubi in PVC compatto o strutturato, per condotte di scarico interrate, o suborizzontali appoggiate, con giunti a bicchiere ed anello elastomerico, secondo UNI EN 1446, colore rosso mattone RAL 8023. Temperatura massima permanente 40°. Tubi con classe di rigidità SN 2 KN/m². Escluso scavo, piano appoggio, rinfianco e riempimento. Diametro esterno (De) e spessore (s): - De 400 - s = 7,9</t>
  </si>
  <si>
    <t>1C.12.010.0030.d</t>
  </si>
  <si>
    <t>Fornitura e posa tubi in PVC compatto o strutturato, per condotte di scarico interrate, o suborizzontali appoggiate, con giunti a bicchiere ed anello elastomerico, secondo UNI EN 1446, colore rosso mattone RAL 8023. Temperatura massima permanente 40°. Tubi con classe di rigidità SN 2 KN/m². Escluso scavo, piano appoggio, rinfianco e riempimento. Diametro esterno (De) e spessore (s): - De 315 - s = 6,2</t>
  </si>
  <si>
    <t>1C.12.010.0030.b</t>
  </si>
  <si>
    <t>Fornitura e posa tubi in PVC compatto o strutturato, per condotte di scarico interrate, o suborizzontali appoggiate, con giunti a bicchiere ed anello elastomerico, secondo UNI EN 1446, colore rosso mattone RAL 8023. Temperatura massima permanente 40°. Tubi con classe di rigidità SN 2 KN/m². Escluso scavo, piano appoggio, rinfianco e riempimento. Diametro esterno (De) e spessore (s): - De 200 - s = 3,9</t>
  </si>
  <si>
    <t>1C.12.010.0030.a</t>
  </si>
  <si>
    <t>Fornitura e posa tubi in PVC compatto o strutturato, per condotte di scarico interrate, o suborizzontali appoggiate, con giunti a bicchiere ed anello elastomerico, secondo UNI EN 1446, colore rosso mattone RAL 8023. Temperatura massima permanente 40°. Tubi con classe di rigidità SN 2 KN/m². Escluso scavo, piano appoggio, rinfianco e riempimento. Diametro esterno (De) e spessore (s): - De 160 - s = 3,2</t>
  </si>
  <si>
    <t>1C.12.010.0090.e</t>
  </si>
  <si>
    <t>Fornitura e posa sifoni Torino aperti e chiusi e sifoni Firenze orizzontali, per tubi in PVC (rif. 1C.12.010.0010), con bicchiere ad incollaggio, per ventilazione e pluviali: serie 301 (UNI 7443 + F.A. 178) - UNI EN 1329 - Diametro esterno (De) e spessore (p): - De 160 - s = 2,6</t>
  </si>
  <si>
    <t>1C.12.610.0130.a</t>
  </si>
  <si>
    <t>Fornitura e posa in opera di pozzetto prefabbricato in calcestruzzo della dimensione interna di cm 45x45, completo di chiusino o solettina in calcestruzzo, compreso scavo e rinterro, la formazione del fondo di appoggio, le sigillature e qualsiasi altra operazione necessaria per dare l'opera finita, con le seguenti caratteristiche: - pozzetto con fondo più chiusino, altezza cm 55 circa</t>
  </si>
  <si>
    <t>1C.12.010.0060.i</t>
  </si>
  <si>
    <t>Fornitura e posa di curve aperte e chiuse per tubi in PVC (rif. 1C.12.010.0010), con bicchiere ad incollaggio, per ventilazione e pluviali: serie 301 (UNI 7443 + F.A. 178) - UNI EN 1329 - Diametro esterno (De) e tipo curva: - De 160, curva aperta 45°</t>
  </si>
  <si>
    <t>1C.12.010.0010.i</t>
  </si>
  <si>
    <t>Fornitura e posa tubi in PVC, con bicchiere ad incollaggio, per ventilazione e pluviali, serie 301 (UNI 7443 + F.A. 178) - UNI EN 1329. Colori avorio, grigio (Ral 7037), marrone (Ral 8017) - compresi gli oneri di fissaggio a pareti e soffitti e di attraversamento delle strutture. Diametro esterno (De) e spessore (s): - De 160 - s = 2,6</t>
  </si>
  <si>
    <t>0,28</t>
  </si>
  <si>
    <t>Rete scarico acque bianche</t>
  </si>
  <si>
    <t>m</t>
  </si>
  <si>
    <t>cad</t>
  </si>
  <si>
    <t>31.55</t>
  </si>
  <si>
    <t>Riferimento prezziario Comune di Milano edizione 2011</t>
  </si>
  <si>
    <t>Fornitura e posa braghe a 45°, 67,5° e TE semplici per tubi in PVC
(rif. 1C.12.010.0010), con bicchiere ad incollaggio, per ventilazione
e pluviali: serie 301 (UNI 7443 + F.A. 178) - UNI EN 1329 - Diametro
esterno (De) e spessore (p):- De 160 - s = 2,6</t>
  </si>
  <si>
    <t>1C.12.010.0070.e</t>
  </si>
  <si>
    <t>YA.1.E.03.04.03</t>
  </si>
  <si>
    <t>DESIGNAZIONE DEI LAVORI</t>
  </si>
  <si>
    <t>%
stato consist.</t>
  </si>
  <si>
    <t>quantità eseguita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</si>
</sst>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.######;"/>
    <numFmt numFmtId="165" formatCode="0.000"/>
    <numFmt numFmtId="166" formatCode="#,##0.00_ ;[Red]\-#,##0.00\ "/>
  </numFmts>
  <fonts count="13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double">
        <color indexed="57"/>
      </left>
      <right/>
      <top/>
      <bottom/>
      <diagonal/>
    </border>
  </borders>
  <cellStyleXfs count="2">
    <xf numFmtId="0" fontId="0" fillId="0" borderId="0"/>
    <xf numFmtId="0" fontId="11" fillId="0" borderId="0"/>
  </cellStyleXfs>
  <cellXfs count="119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49" fontId="0" fillId="0" borderId="0" xfId="0" applyNumberFormat="1" applyFill="1" applyBorder="1" applyAlignment="1">
      <alignment horizontal="right" vertical="top"/>
    </xf>
    <xf numFmtId="49" fontId="0" fillId="0" borderId="0" xfId="0" applyNumberFormat="1" applyFill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right" vertical="top" wrapText="1"/>
    </xf>
    <xf numFmtId="2" fontId="4" fillId="0" borderId="0" xfId="0" applyNumberFormat="1" applyFont="1" applyFill="1" applyBorder="1"/>
    <xf numFmtId="49" fontId="4" fillId="0" borderId="0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2" fontId="0" fillId="0" borderId="1" xfId="0" applyNumberFormat="1" applyBorder="1"/>
    <xf numFmtId="0" fontId="1" fillId="0" borderId="2" xfId="0" applyNumberFormat="1" applyFont="1" applyBorder="1" applyAlignment="1">
      <alignment horizontal="justify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right" vertical="top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center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4" xfId="0" applyNumberFormat="1" applyFill="1" applyBorder="1" applyAlignment="1">
      <alignment horizontal="right" vertical="top" wrapText="1"/>
    </xf>
    <xf numFmtId="2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49" fontId="0" fillId="0" borderId="3" xfId="0" applyNumberFormat="1" applyFill="1" applyBorder="1" applyAlignment="1">
      <alignment horizontal="center" vertical="top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8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left" vertical="top" wrapText="1"/>
    </xf>
    <xf numFmtId="2" fontId="0" fillId="0" borderId="11" xfId="0" applyNumberFormat="1" applyFill="1" applyBorder="1" applyAlignment="1">
      <alignment horizontal="right" vertical="top" wrapText="1"/>
    </xf>
    <xf numFmtId="49" fontId="2" fillId="0" borderId="11" xfId="0" applyNumberFormat="1" applyFont="1" applyFill="1" applyBorder="1" applyAlignment="1">
      <alignment horizontal="left" vertical="top" wrapText="1"/>
    </xf>
    <xf numFmtId="49" fontId="0" fillId="0" borderId="11" xfId="0" applyNumberFormat="1" applyFill="1" applyBorder="1" applyAlignment="1">
      <alignment horizontal="center" vertical="top"/>
    </xf>
    <xf numFmtId="2" fontId="8" fillId="0" borderId="11" xfId="0" applyNumberFormat="1" applyFont="1" applyFill="1" applyBorder="1" applyAlignment="1">
      <alignment horizontal="center" vertical="center" wrapText="1"/>
    </xf>
    <xf numFmtId="49" fontId="8" fillId="0" borderId="11" xfId="0" applyNumberFormat="1" applyFont="1" applyFill="1" applyBorder="1" applyAlignment="1">
      <alignment horizontal="center" vertical="center" wrapText="1"/>
    </xf>
    <xf numFmtId="49" fontId="0" fillId="0" borderId="12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center" vertical="top"/>
    </xf>
    <xf numFmtId="49" fontId="0" fillId="0" borderId="12" xfId="0" applyNumberForma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right" vertical="top" wrapText="1"/>
    </xf>
    <xf numFmtId="2" fontId="4" fillId="0" borderId="13" xfId="0" applyNumberFormat="1" applyFont="1" applyBorder="1" applyAlignment="1">
      <alignment horizontal="right" vertical="top" wrapText="1"/>
    </xf>
    <xf numFmtId="2" fontId="4" fillId="0" borderId="14" xfId="0" applyNumberFormat="1" applyFont="1" applyBorder="1" applyAlignment="1">
      <alignment horizontal="right" wrapText="1"/>
    </xf>
    <xf numFmtId="0" fontId="4" fillId="0" borderId="14" xfId="0" applyNumberFormat="1" applyFont="1" applyBorder="1" applyAlignment="1">
      <alignment horizontal="right" wrapText="1"/>
    </xf>
    <xf numFmtId="0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 vertical="top" wrapText="1"/>
    </xf>
    <xf numFmtId="0" fontId="1" fillId="0" borderId="15" xfId="0" applyFont="1" applyBorder="1"/>
    <xf numFmtId="0" fontId="0" fillId="3" borderId="1" xfId="0" applyFill="1" applyBorder="1"/>
    <xf numFmtId="0" fontId="5" fillId="3" borderId="9" xfId="0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 wrapText="1"/>
    </xf>
    <xf numFmtId="2" fontId="0" fillId="3" borderId="3" xfId="0" applyNumberFormat="1" applyFill="1" applyBorder="1" applyAlignment="1">
      <alignment horizontal="center" wrapText="1"/>
    </xf>
    <xf numFmtId="2" fontId="4" fillId="3" borderId="14" xfId="0" applyNumberFormat="1" applyFont="1" applyFill="1" applyBorder="1" applyAlignment="1">
      <alignment horizontal="right" vertical="top" wrapText="1"/>
    </xf>
    <xf numFmtId="2" fontId="4" fillId="3" borderId="0" xfId="0" applyNumberFormat="1" applyFont="1" applyFill="1" applyBorder="1" applyAlignment="1">
      <alignment horizontal="center" wrapText="1"/>
    </xf>
    <xf numFmtId="0" fontId="0" fillId="3" borderId="0" xfId="0" applyFill="1" applyBorder="1"/>
    <xf numFmtId="0" fontId="0" fillId="3" borderId="16" xfId="0" applyFill="1" applyBorder="1"/>
    <xf numFmtId="0" fontId="5" fillId="3" borderId="17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vertical="center" wrapText="1"/>
    </xf>
    <xf numFmtId="49" fontId="8" fillId="3" borderId="4" xfId="0" applyNumberFormat="1" applyFont="1" applyFill="1" applyBorder="1" applyAlignment="1">
      <alignment horizontal="right" wrapText="1"/>
    </xf>
    <xf numFmtId="2" fontId="4" fillId="3" borderId="19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/>
    <xf numFmtId="0" fontId="0" fillId="0" borderId="3" xfId="0" applyNumberFormat="1" applyFill="1" applyBorder="1" applyAlignment="1">
      <alignment horizontal="justify" vertical="top" wrapText="1"/>
    </xf>
    <xf numFmtId="0" fontId="7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horizontal="center" wrapText="1"/>
    </xf>
    <xf numFmtId="0" fontId="0" fillId="0" borderId="3" xfId="0" applyNumberForma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right" vertical="top" wrapText="1"/>
    </xf>
    <xf numFmtId="10" fontId="0" fillId="0" borderId="1" xfId="0" applyNumberFormat="1" applyBorder="1" applyAlignment="1">
      <alignment horizontal="center"/>
    </xf>
    <xf numFmtId="10" fontId="4" fillId="0" borderId="14" xfId="0" applyNumberFormat="1" applyFont="1" applyBorder="1" applyAlignment="1">
      <alignment horizontal="center" wrapText="1"/>
    </xf>
    <xf numFmtId="10" fontId="4" fillId="0" borderId="0" xfId="0" applyNumberFormat="1" applyFont="1" applyBorder="1" applyAlignment="1">
      <alignment horizontal="center" wrapText="1"/>
    </xf>
    <xf numFmtId="10" fontId="0" fillId="0" borderId="0" xfId="0" applyNumberFormat="1" applyBorder="1" applyAlignment="1">
      <alignment horizontal="center"/>
    </xf>
    <xf numFmtId="4" fontId="0" fillId="0" borderId="3" xfId="0" applyNumberFormat="1" applyFill="1" applyBorder="1" applyAlignment="1">
      <alignment horizontal="right" vertical="top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0" fillId="0" borderId="11" xfId="0" applyNumberFormat="1" applyFill="1" applyBorder="1" applyAlignment="1">
      <alignment horizontal="right" vertical="top" wrapText="1"/>
    </xf>
    <xf numFmtId="4" fontId="4" fillId="0" borderId="14" xfId="0" applyNumberFormat="1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center" wrapText="1"/>
    </xf>
    <xf numFmtId="1" fontId="0" fillId="0" borderId="0" xfId="0" applyNumberFormat="1" applyFill="1" applyBorder="1" applyAlignment="1">
      <alignment horizontal="center" vertical="top"/>
    </xf>
    <xf numFmtId="0" fontId="0" fillId="0" borderId="0" xfId="0" applyFill="1" applyBorder="1"/>
    <xf numFmtId="1" fontId="0" fillId="0" borderId="2" xfId="0" applyNumberFormat="1" applyFill="1" applyBorder="1" applyAlignment="1">
      <alignment horizontal="right" vertical="top" wrapText="1"/>
    </xf>
    <xf numFmtId="164" fontId="3" fillId="0" borderId="11" xfId="0" applyNumberFormat="1" applyFont="1" applyFill="1" applyBorder="1" applyAlignment="1">
      <alignment horizontal="justify" vertical="top" wrapText="1"/>
    </xf>
    <xf numFmtId="2" fontId="0" fillId="0" borderId="11" xfId="0" applyNumberFormat="1" applyFill="1" applyBorder="1" applyAlignment="1">
      <alignment horizontal="right" wrapText="1"/>
    </xf>
    <xf numFmtId="165" fontId="0" fillId="0" borderId="11" xfId="0" applyNumberFormat="1" applyFill="1" applyBorder="1" applyAlignment="1">
      <alignment horizontal="right" wrapText="1"/>
    </xf>
    <xf numFmtId="2" fontId="0" fillId="0" borderId="11" xfId="0" applyNumberFormat="1" applyFill="1" applyBorder="1" applyAlignment="1">
      <alignment horizontal="center" wrapText="1"/>
    </xf>
    <xf numFmtId="2" fontId="9" fillId="0" borderId="18" xfId="0" applyNumberFormat="1" applyFont="1" applyFill="1" applyBorder="1" applyAlignment="1">
      <alignment horizontal="center" vertical="center" wrapText="1"/>
    </xf>
    <xf numFmtId="2" fontId="0" fillId="0" borderId="18" xfId="0" applyNumberFormat="1" applyFill="1" applyBorder="1" applyAlignment="1">
      <alignment horizontal="right" vertical="top" wrapText="1"/>
    </xf>
    <xf numFmtId="10" fontId="0" fillId="4" borderId="3" xfId="0" applyNumberFormat="1" applyFill="1" applyBorder="1" applyAlignment="1">
      <alignment horizontal="center" wrapText="1"/>
    </xf>
    <xf numFmtId="10" fontId="0" fillId="4" borderId="11" xfId="0" applyNumberFormat="1" applyFill="1" applyBorder="1" applyAlignment="1">
      <alignment horizontal="center" wrapText="1"/>
    </xf>
    <xf numFmtId="2" fontId="12" fillId="0" borderId="3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0" fontId="0" fillId="0" borderId="21" xfId="0" applyBorder="1"/>
    <xf numFmtId="0" fontId="1" fillId="0" borderId="0" xfId="0" applyFont="1" applyBorder="1"/>
    <xf numFmtId="10" fontId="0" fillId="0" borderId="11" xfId="0" applyNumberFormat="1" applyFill="1" applyBorder="1" applyAlignment="1">
      <alignment horizontal="center" wrapText="1"/>
    </xf>
    <xf numFmtId="10" fontId="0" fillId="0" borderId="3" xfId="0" applyNumberFormat="1" applyFill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10" fontId="5" fillId="4" borderId="9" xfId="0" applyNumberFormat="1" applyFont="1" applyFill="1" applyBorder="1" applyAlignment="1">
      <alignment horizontal="center" vertical="center" wrapText="1"/>
    </xf>
    <xf numFmtId="10" fontId="5" fillId="4" borderId="20" xfId="0" applyNumberFormat="1" applyFont="1" applyFill="1" applyBorder="1" applyAlignment="1">
      <alignment horizontal="center" vertical="center" wrapText="1"/>
    </xf>
  </cellXfs>
  <cellStyles count="2">
    <cellStyle name="0,0_x000d__x000a_NA_x000d__x000a_" xfId="1"/>
    <cellStyle name="Normale" xfId="0" builtinId="0"/>
  </cellStyles>
  <dxfs count="31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122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O119" sqref="O119"/>
    </sheetView>
  </sheetViews>
  <sheetFormatPr defaultColWidth="9.28515625" defaultRowHeight="10.199999999999999" x14ac:dyDescent="0.2"/>
  <cols>
    <col min="1" max="1" width="1" style="2" customWidth="1"/>
    <col min="2" max="2" width="5.7109375" style="2" customWidth="1"/>
    <col min="3" max="3" width="17.7109375" style="3" hidden="1" customWidth="1"/>
    <col min="4" max="4" width="16.28515625" style="2" bestFit="1" customWidth="1"/>
    <col min="5" max="5" width="57.28515625" style="4" customWidth="1"/>
    <col min="6" max="9" width="10.85546875" style="2" customWidth="1"/>
    <col min="10" max="10" width="6.140625" style="3" customWidth="1"/>
    <col min="11" max="11" width="9.85546875" style="2" customWidth="1"/>
    <col min="12" max="12" width="8.7109375" style="91" customWidth="1"/>
    <col min="13" max="13" width="11.28515625" style="3" customWidth="1"/>
    <col min="14" max="14" width="12.28515625" style="72" customWidth="1"/>
    <col min="15" max="15" width="18" style="2" bestFit="1" customWidth="1"/>
    <col min="16" max="16" width="13.42578125" style="5" customWidth="1"/>
    <col min="17" max="17" width="14" style="2" customWidth="1"/>
    <col min="18" max="18" width="13.140625" style="72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65" t="s">
        <v>72</v>
      </c>
      <c r="C1" s="15"/>
      <c r="D1" s="16"/>
      <c r="E1" s="17"/>
      <c r="F1" s="16"/>
      <c r="G1" s="16"/>
      <c r="H1" s="16"/>
      <c r="I1" s="16"/>
      <c r="J1" s="15"/>
      <c r="K1" s="16"/>
      <c r="L1" s="88"/>
      <c r="M1" s="15"/>
      <c r="N1" s="66"/>
      <c r="O1" s="16"/>
      <c r="P1" s="18"/>
      <c r="Q1" s="16"/>
      <c r="R1" s="73"/>
    </row>
    <row r="2" spans="1:20" ht="10.8" thickTop="1" x14ac:dyDescent="0.2">
      <c r="A2" s="6"/>
      <c r="B2" s="43" t="s">
        <v>4</v>
      </c>
      <c r="C2" s="44" t="s">
        <v>23</v>
      </c>
      <c r="D2" s="44" t="s">
        <v>25</v>
      </c>
      <c r="E2" s="57" t="s">
        <v>76</v>
      </c>
      <c r="F2" s="40"/>
      <c r="G2" s="41" t="s">
        <v>5</v>
      </c>
      <c r="H2" s="41"/>
      <c r="I2" s="42"/>
      <c r="J2" s="45" t="s">
        <v>27</v>
      </c>
      <c r="K2" s="46" t="s">
        <v>6</v>
      </c>
      <c r="L2" s="117" t="s">
        <v>77</v>
      </c>
      <c r="M2" s="46" t="s">
        <v>28</v>
      </c>
      <c r="N2" s="67" t="s">
        <v>29</v>
      </c>
      <c r="O2" s="46" t="s">
        <v>29</v>
      </c>
      <c r="P2" s="47" t="s">
        <v>30</v>
      </c>
      <c r="Q2" s="46" t="s">
        <v>32</v>
      </c>
      <c r="R2" s="74" t="s">
        <v>38</v>
      </c>
      <c r="S2" s="1"/>
      <c r="T2" s="1"/>
    </row>
    <row r="3" spans="1:20" ht="20.399999999999999" x14ac:dyDescent="0.2">
      <c r="B3" s="19" t="s">
        <v>7</v>
      </c>
      <c r="C3" s="20" t="s">
        <v>24</v>
      </c>
      <c r="D3" s="20" t="s">
        <v>8</v>
      </c>
      <c r="E3" s="21" t="s">
        <v>9</v>
      </c>
      <c r="F3" s="22" t="s">
        <v>10</v>
      </c>
      <c r="G3" s="22" t="s">
        <v>11</v>
      </c>
      <c r="H3" s="21" t="s">
        <v>12</v>
      </c>
      <c r="I3" s="21" t="s">
        <v>13</v>
      </c>
      <c r="J3" s="21" t="s">
        <v>26</v>
      </c>
      <c r="K3" s="22" t="s">
        <v>14</v>
      </c>
      <c r="L3" s="118"/>
      <c r="M3" s="23" t="s">
        <v>35</v>
      </c>
      <c r="N3" s="68" t="s">
        <v>36</v>
      </c>
      <c r="O3" s="24" t="s">
        <v>37</v>
      </c>
      <c r="P3" s="23" t="s">
        <v>31</v>
      </c>
      <c r="Q3" s="25" t="s">
        <v>33</v>
      </c>
      <c r="R3" s="75" t="s">
        <v>34</v>
      </c>
    </row>
    <row r="4" spans="1:20" s="98" customFormat="1" ht="13.2" x14ac:dyDescent="0.2">
      <c r="B4" s="99"/>
      <c r="C4" s="50" t="s">
        <v>75</v>
      </c>
      <c r="D4" s="48"/>
      <c r="E4" s="100" t="s">
        <v>68</v>
      </c>
      <c r="F4" s="101"/>
      <c r="G4" s="101"/>
      <c r="H4" s="102"/>
      <c r="I4" s="102"/>
      <c r="J4" s="101"/>
      <c r="K4" s="101"/>
      <c r="L4" s="107"/>
      <c r="M4" s="103"/>
      <c r="N4" s="103"/>
      <c r="O4" s="94"/>
      <c r="P4" s="49"/>
      <c r="Q4" s="49">
        <f>J4*O4</f>
        <v>0</v>
      </c>
      <c r="R4" s="105"/>
    </row>
    <row r="5" spans="1:20" s="98" customFormat="1" ht="91.8" x14ac:dyDescent="0.2">
      <c r="B5" s="99">
        <v>123</v>
      </c>
      <c r="C5" s="35"/>
      <c r="D5" s="80" t="s">
        <v>43</v>
      </c>
      <c r="E5" s="81" t="s">
        <v>44</v>
      </c>
      <c r="F5" s="31"/>
      <c r="G5" s="31"/>
      <c r="H5" s="82"/>
      <c r="I5" s="82"/>
      <c r="J5" s="86"/>
      <c r="K5" s="84"/>
      <c r="L5" s="106"/>
      <c r="M5" s="83"/>
      <c r="N5" s="31"/>
      <c r="O5" s="92"/>
      <c r="P5" s="31"/>
      <c r="Q5" s="31">
        <f t="shared" ref="Q5:Q64" si="0">P5*K5</f>
        <v>0</v>
      </c>
      <c r="R5" s="32"/>
    </row>
    <row r="6" spans="1:20" s="98" customFormat="1" x14ac:dyDescent="0.2">
      <c r="B6" s="99"/>
      <c r="C6" s="35"/>
      <c r="D6" s="80"/>
      <c r="E6" s="80" t="s">
        <v>16</v>
      </c>
      <c r="F6" s="31"/>
      <c r="G6" s="31"/>
      <c r="H6" s="82"/>
      <c r="I6" s="82"/>
      <c r="J6" s="86"/>
      <c r="K6" s="84"/>
      <c r="L6" s="106"/>
      <c r="M6" s="83"/>
      <c r="N6" s="31"/>
      <c r="O6" s="92"/>
      <c r="P6" s="31"/>
      <c r="Q6" s="31">
        <f t="shared" si="0"/>
        <v>0</v>
      </c>
      <c r="R6" s="32"/>
    </row>
    <row r="7" spans="1:20" s="98" customFormat="1" x14ac:dyDescent="0.2">
      <c r="B7" s="99"/>
      <c r="C7" s="35"/>
      <c r="D7" s="80"/>
      <c r="E7" s="80" t="s">
        <v>17</v>
      </c>
      <c r="F7" s="31">
        <v>8</v>
      </c>
      <c r="G7" s="31"/>
      <c r="H7" s="82"/>
      <c r="I7" s="82"/>
      <c r="J7" s="86"/>
      <c r="K7" s="84">
        <f>ROUND(PRODUCT(F7:I7),2)</f>
        <v>8</v>
      </c>
      <c r="L7" s="106"/>
      <c r="M7" s="83"/>
      <c r="N7" s="31"/>
      <c r="O7" s="92"/>
      <c r="P7" s="31"/>
      <c r="Q7" s="31">
        <f t="shared" si="0"/>
        <v>0</v>
      </c>
      <c r="R7" s="32"/>
    </row>
    <row r="8" spans="1:20" s="98" customFormat="1" x14ac:dyDescent="0.2">
      <c r="B8" s="99"/>
      <c r="C8" s="35"/>
      <c r="D8" s="80"/>
      <c r="E8" s="31"/>
      <c r="F8" s="31"/>
      <c r="G8" s="31"/>
      <c r="H8" s="82"/>
      <c r="I8" s="82"/>
      <c r="J8" s="86"/>
      <c r="K8" s="84"/>
      <c r="L8" s="106"/>
      <c r="M8" s="83"/>
      <c r="N8" s="31"/>
      <c r="O8" s="92"/>
      <c r="P8" s="31"/>
      <c r="Q8" s="31">
        <f t="shared" si="0"/>
        <v>0</v>
      </c>
      <c r="R8" s="32"/>
    </row>
    <row r="9" spans="1:20" s="98" customFormat="1" x14ac:dyDescent="0.2">
      <c r="B9" s="99"/>
      <c r="C9" s="35"/>
      <c r="D9" s="80"/>
      <c r="E9" s="31" t="s">
        <v>19</v>
      </c>
      <c r="F9" s="31"/>
      <c r="G9" s="31"/>
      <c r="H9" s="82"/>
      <c r="I9" s="82"/>
      <c r="J9" s="85" t="s">
        <v>70</v>
      </c>
      <c r="K9" s="84">
        <f>ROUND(SUM(K6:K8),2)</f>
        <v>8</v>
      </c>
      <c r="L9" s="106">
        <v>0</v>
      </c>
      <c r="M9" s="83">
        <v>231.99</v>
      </c>
      <c r="N9" s="31">
        <f>ROUND(PRODUCT(K9:M9),2)</f>
        <v>0</v>
      </c>
      <c r="O9" s="92"/>
      <c r="P9" s="31">
        <v>5.2</v>
      </c>
      <c r="Q9" s="31">
        <f>P9*K9*L9</f>
        <v>0</v>
      </c>
      <c r="R9" s="32"/>
    </row>
    <row r="10" spans="1:20" x14ac:dyDescent="0.2">
      <c r="B10" s="33"/>
      <c r="C10" s="34"/>
      <c r="D10" s="80"/>
      <c r="E10" s="108" t="s">
        <v>78</v>
      </c>
      <c r="F10" s="31"/>
      <c r="G10" s="31"/>
      <c r="H10" s="82"/>
      <c r="I10" s="82"/>
      <c r="J10" s="87"/>
      <c r="K10" s="109">
        <f>K9</f>
        <v>8</v>
      </c>
      <c r="L10" s="110">
        <v>1</v>
      </c>
      <c r="M10" s="111">
        <f>M9</f>
        <v>231.99</v>
      </c>
      <c r="N10" s="31">
        <f>PRODUCT(K10:M10)</f>
        <v>1855.92</v>
      </c>
      <c r="O10" s="92"/>
      <c r="P10" s="37">
        <f>P9</f>
        <v>5.2</v>
      </c>
      <c r="Q10" s="31">
        <f>P10*K10*L10</f>
        <v>41.6</v>
      </c>
      <c r="R10" s="32"/>
      <c r="S10" s="112"/>
      <c r="T10" s="113"/>
    </row>
    <row r="11" spans="1:20" s="98" customFormat="1" x14ac:dyDescent="0.2">
      <c r="B11" s="99"/>
      <c r="C11" s="35"/>
      <c r="D11" s="80"/>
      <c r="E11" s="31" t="s">
        <v>17</v>
      </c>
      <c r="F11" s="31"/>
      <c r="G11" s="31"/>
      <c r="H11" s="82"/>
      <c r="I11" s="82"/>
      <c r="J11" s="86"/>
      <c r="K11" s="84"/>
      <c r="L11" s="106"/>
      <c r="M11" s="83"/>
      <c r="N11" s="31"/>
      <c r="O11" s="92"/>
      <c r="P11" s="31"/>
      <c r="Q11" s="31">
        <f t="shared" si="0"/>
        <v>0</v>
      </c>
      <c r="R11" s="32"/>
    </row>
    <row r="12" spans="1:20" s="98" customFormat="1" ht="30.6" x14ac:dyDescent="0.2">
      <c r="B12" s="99">
        <v>124</v>
      </c>
      <c r="C12" s="35"/>
      <c r="D12" s="80" t="s">
        <v>41</v>
      </c>
      <c r="E12" s="81" t="s">
        <v>42</v>
      </c>
      <c r="F12" s="31"/>
      <c r="G12" s="31"/>
      <c r="H12" s="82"/>
      <c r="I12" s="82"/>
      <c r="J12" s="86"/>
      <c r="K12" s="84"/>
      <c r="L12" s="106"/>
      <c r="M12" s="83"/>
      <c r="N12" s="31"/>
      <c r="O12" s="92"/>
      <c r="P12" s="31"/>
      <c r="Q12" s="31">
        <f t="shared" si="0"/>
        <v>0</v>
      </c>
      <c r="R12" s="32"/>
    </row>
    <row r="13" spans="1:20" s="98" customFormat="1" x14ac:dyDescent="0.2">
      <c r="B13" s="99"/>
      <c r="C13" s="35"/>
      <c r="D13" s="80"/>
      <c r="E13" s="80" t="s">
        <v>16</v>
      </c>
      <c r="F13" s="31"/>
      <c r="G13" s="31"/>
      <c r="H13" s="82"/>
      <c r="I13" s="82"/>
      <c r="J13" s="86"/>
      <c r="K13" s="84"/>
      <c r="L13" s="106"/>
      <c r="M13" s="83"/>
      <c r="N13" s="31"/>
      <c r="O13" s="92"/>
      <c r="P13" s="31"/>
      <c r="Q13" s="31">
        <f t="shared" si="0"/>
        <v>0</v>
      </c>
      <c r="R13" s="32"/>
    </row>
    <row r="14" spans="1:20" s="98" customFormat="1" x14ac:dyDescent="0.2">
      <c r="B14" s="99"/>
      <c r="C14" s="35"/>
      <c r="D14" s="80"/>
      <c r="E14" s="80" t="s">
        <v>17</v>
      </c>
      <c r="F14" s="31">
        <v>8</v>
      </c>
      <c r="G14" s="31"/>
      <c r="H14" s="82"/>
      <c r="I14" s="82"/>
      <c r="J14" s="86"/>
      <c r="K14" s="84">
        <f>ROUND(PRODUCT(F14:I14),2)</f>
        <v>8</v>
      </c>
      <c r="L14" s="106"/>
      <c r="M14" s="83"/>
      <c r="N14" s="31"/>
      <c r="O14" s="92"/>
      <c r="P14" s="31"/>
      <c r="Q14" s="31">
        <f t="shared" si="0"/>
        <v>0</v>
      </c>
      <c r="R14" s="32"/>
    </row>
    <row r="15" spans="1:20" s="98" customFormat="1" x14ac:dyDescent="0.2">
      <c r="B15" s="99"/>
      <c r="C15" s="35"/>
      <c r="D15" s="80"/>
      <c r="E15" s="31"/>
      <c r="F15" s="31"/>
      <c r="G15" s="31"/>
      <c r="H15" s="82"/>
      <c r="I15" s="82"/>
      <c r="J15" s="86"/>
      <c r="K15" s="84"/>
      <c r="L15" s="106"/>
      <c r="M15" s="83"/>
      <c r="N15" s="31"/>
      <c r="O15" s="92"/>
      <c r="P15" s="31"/>
      <c r="Q15" s="31">
        <f t="shared" si="0"/>
        <v>0</v>
      </c>
      <c r="R15" s="32"/>
    </row>
    <row r="16" spans="1:20" s="98" customFormat="1" x14ac:dyDescent="0.2">
      <c r="B16" s="99"/>
      <c r="C16" s="35"/>
      <c r="D16" s="80"/>
      <c r="E16" s="31" t="s">
        <v>19</v>
      </c>
      <c r="F16" s="31"/>
      <c r="G16" s="31"/>
      <c r="H16" s="82"/>
      <c r="I16" s="82"/>
      <c r="J16" s="85" t="s">
        <v>70</v>
      </c>
      <c r="K16" s="84">
        <f>ROUND(SUM(K13:K15),2)</f>
        <v>8</v>
      </c>
      <c r="L16" s="106">
        <v>0</v>
      </c>
      <c r="M16" s="83">
        <v>64.239999999999995</v>
      </c>
      <c r="N16" s="31">
        <f>ROUND(PRODUCT(K16:M16),2)</f>
        <v>0</v>
      </c>
      <c r="O16" s="92"/>
      <c r="P16" s="31">
        <v>1.44</v>
      </c>
      <c r="Q16" s="31">
        <f>P16*K16*L16</f>
        <v>0</v>
      </c>
      <c r="R16" s="32"/>
    </row>
    <row r="17" spans="2:20" x14ac:dyDescent="0.2">
      <c r="B17" s="33"/>
      <c r="C17" s="34"/>
      <c r="D17" s="80"/>
      <c r="E17" s="108" t="s">
        <v>78</v>
      </c>
      <c r="F17" s="31"/>
      <c r="G17" s="31"/>
      <c r="H17" s="82"/>
      <c r="I17" s="82"/>
      <c r="J17" s="87"/>
      <c r="K17" s="109">
        <f>K16</f>
        <v>8</v>
      </c>
      <c r="L17" s="110">
        <v>1</v>
      </c>
      <c r="M17" s="111">
        <f>M16</f>
        <v>64.239999999999995</v>
      </c>
      <c r="N17" s="31">
        <f>PRODUCT(K17:M17)</f>
        <v>513.91999999999996</v>
      </c>
      <c r="O17" s="92"/>
      <c r="P17" s="37">
        <f>P16</f>
        <v>1.44</v>
      </c>
      <c r="Q17" s="31">
        <f>P17*K17*L17</f>
        <v>11.52</v>
      </c>
      <c r="R17" s="32"/>
      <c r="S17" s="112"/>
      <c r="T17" s="113"/>
    </row>
    <row r="18" spans="2:20" s="98" customFormat="1" x14ac:dyDescent="0.2">
      <c r="B18" s="99"/>
      <c r="C18" s="35"/>
      <c r="D18" s="80"/>
      <c r="E18" s="31" t="s">
        <v>17</v>
      </c>
      <c r="F18" s="31"/>
      <c r="G18" s="31"/>
      <c r="H18" s="82"/>
      <c r="I18" s="82"/>
      <c r="J18" s="86"/>
      <c r="K18" s="84"/>
      <c r="L18" s="106"/>
      <c r="M18" s="83"/>
      <c r="N18" s="31"/>
      <c r="O18" s="92"/>
      <c r="P18" s="31"/>
      <c r="Q18" s="31">
        <f t="shared" si="0"/>
        <v>0</v>
      </c>
      <c r="R18" s="32"/>
    </row>
    <row r="19" spans="2:20" s="98" customFormat="1" ht="51" x14ac:dyDescent="0.2">
      <c r="B19" s="99">
        <v>125</v>
      </c>
      <c r="C19" s="35"/>
      <c r="D19" s="80" t="s">
        <v>45</v>
      </c>
      <c r="E19" s="81" t="s">
        <v>46</v>
      </c>
      <c r="F19" s="31"/>
      <c r="G19" s="31"/>
      <c r="H19" s="82"/>
      <c r="I19" s="82"/>
      <c r="J19" s="86"/>
      <c r="K19" s="84"/>
      <c r="L19" s="106"/>
      <c r="M19" s="83"/>
      <c r="N19" s="31"/>
      <c r="O19" s="92"/>
      <c r="P19" s="31"/>
      <c r="Q19" s="31">
        <f t="shared" si="0"/>
        <v>0</v>
      </c>
      <c r="R19" s="32"/>
    </row>
    <row r="20" spans="2:20" s="98" customFormat="1" x14ac:dyDescent="0.2">
      <c r="B20" s="99"/>
      <c r="C20" s="35"/>
      <c r="D20" s="80"/>
      <c r="E20" s="80" t="s">
        <v>16</v>
      </c>
      <c r="F20" s="31"/>
      <c r="G20" s="31"/>
      <c r="H20" s="82"/>
      <c r="I20" s="82"/>
      <c r="J20" s="86"/>
      <c r="K20" s="84"/>
      <c r="L20" s="106"/>
      <c r="M20" s="83"/>
      <c r="N20" s="31"/>
      <c r="O20" s="92"/>
      <c r="P20" s="31"/>
      <c r="Q20" s="31">
        <f t="shared" si="0"/>
        <v>0</v>
      </c>
      <c r="R20" s="32"/>
    </row>
    <row r="21" spans="2:20" s="98" customFormat="1" x14ac:dyDescent="0.2">
      <c r="B21" s="99"/>
      <c r="C21" s="35"/>
      <c r="D21" s="80"/>
      <c r="E21" s="80" t="s">
        <v>17</v>
      </c>
      <c r="F21" s="31">
        <v>4</v>
      </c>
      <c r="G21" s="31"/>
      <c r="H21" s="82"/>
      <c r="I21" s="82"/>
      <c r="J21" s="86"/>
      <c r="K21" s="84">
        <f>ROUND(PRODUCT(F21:I21),2)</f>
        <v>4</v>
      </c>
      <c r="L21" s="106"/>
      <c r="M21" s="83"/>
      <c r="N21" s="31"/>
      <c r="O21" s="92"/>
      <c r="P21" s="31"/>
      <c r="Q21" s="31">
        <f t="shared" si="0"/>
        <v>0</v>
      </c>
      <c r="R21" s="32"/>
    </row>
    <row r="22" spans="2:20" s="98" customFormat="1" x14ac:dyDescent="0.2">
      <c r="B22" s="99"/>
      <c r="C22" s="35"/>
      <c r="D22" s="80"/>
      <c r="E22" s="31"/>
      <c r="F22" s="31"/>
      <c r="G22" s="31"/>
      <c r="H22" s="82"/>
      <c r="I22" s="82"/>
      <c r="J22" s="86"/>
      <c r="K22" s="84"/>
      <c r="L22" s="106"/>
      <c r="M22" s="83"/>
      <c r="N22" s="31"/>
      <c r="O22" s="92"/>
      <c r="P22" s="31"/>
      <c r="Q22" s="31">
        <f t="shared" si="0"/>
        <v>0</v>
      </c>
      <c r="R22" s="32"/>
    </row>
    <row r="23" spans="2:20" s="98" customFormat="1" x14ac:dyDescent="0.2">
      <c r="B23" s="99"/>
      <c r="C23" s="35"/>
      <c r="D23" s="80"/>
      <c r="E23" s="31" t="s">
        <v>19</v>
      </c>
      <c r="F23" s="31"/>
      <c r="G23" s="31"/>
      <c r="H23" s="82"/>
      <c r="I23" s="82"/>
      <c r="J23" s="85" t="s">
        <v>70</v>
      </c>
      <c r="K23" s="84">
        <f>ROUND(SUM(K20:K22),2)</f>
        <v>4</v>
      </c>
      <c r="L23" s="106">
        <v>0</v>
      </c>
      <c r="M23" s="83">
        <v>137.09</v>
      </c>
      <c r="N23" s="31">
        <f>ROUND(PRODUCT(K23:M23),2)</f>
        <v>0</v>
      </c>
      <c r="O23" s="92"/>
      <c r="P23" s="31">
        <v>3.07</v>
      </c>
      <c r="Q23" s="31">
        <f>P23*K23*L23</f>
        <v>0</v>
      </c>
      <c r="R23" s="32"/>
    </row>
    <row r="24" spans="2:20" x14ac:dyDescent="0.2">
      <c r="B24" s="33"/>
      <c r="C24" s="34"/>
      <c r="D24" s="80"/>
      <c r="E24" s="108" t="s">
        <v>78</v>
      </c>
      <c r="F24" s="31"/>
      <c r="G24" s="31"/>
      <c r="H24" s="82"/>
      <c r="I24" s="82"/>
      <c r="J24" s="87"/>
      <c r="K24" s="109">
        <f>K23</f>
        <v>4</v>
      </c>
      <c r="L24" s="110">
        <v>1</v>
      </c>
      <c r="M24" s="111">
        <f>M23</f>
        <v>137.09</v>
      </c>
      <c r="N24" s="31">
        <f>PRODUCT(K24:M24)</f>
        <v>548.36</v>
      </c>
      <c r="O24" s="92"/>
      <c r="P24" s="37">
        <f>P23</f>
        <v>3.07</v>
      </c>
      <c r="Q24" s="31">
        <f>P24*K24*L24</f>
        <v>12.28</v>
      </c>
      <c r="R24" s="32"/>
      <c r="S24" s="112"/>
      <c r="T24" s="113"/>
    </row>
    <row r="25" spans="2:20" s="98" customFormat="1" x14ac:dyDescent="0.2">
      <c r="B25" s="99"/>
      <c r="C25" s="35"/>
      <c r="D25" s="80"/>
      <c r="E25" s="31" t="s">
        <v>17</v>
      </c>
      <c r="F25" s="31"/>
      <c r="G25" s="31"/>
      <c r="H25" s="82"/>
      <c r="I25" s="82"/>
      <c r="J25" s="86"/>
      <c r="K25" s="84"/>
      <c r="L25" s="106"/>
      <c r="M25" s="83"/>
      <c r="N25" s="31"/>
      <c r="O25" s="92"/>
      <c r="P25" s="31"/>
      <c r="Q25" s="31">
        <f t="shared" si="0"/>
        <v>0</v>
      </c>
      <c r="R25" s="32"/>
    </row>
    <row r="26" spans="2:20" s="98" customFormat="1" ht="51" x14ac:dyDescent="0.2">
      <c r="B26" s="99">
        <v>126</v>
      </c>
      <c r="C26" s="35"/>
      <c r="D26" s="80" t="s">
        <v>47</v>
      </c>
      <c r="E26" s="81" t="s">
        <v>48</v>
      </c>
      <c r="F26" s="31"/>
      <c r="G26" s="31"/>
      <c r="H26" s="82"/>
      <c r="I26" s="82"/>
      <c r="J26" s="86"/>
      <c r="K26" s="84"/>
      <c r="L26" s="106"/>
      <c r="M26" s="83"/>
      <c r="N26" s="31"/>
      <c r="O26" s="92"/>
      <c r="P26" s="31"/>
      <c r="Q26" s="31">
        <f t="shared" si="0"/>
        <v>0</v>
      </c>
      <c r="R26" s="32"/>
    </row>
    <row r="27" spans="2:20" s="98" customFormat="1" x14ac:dyDescent="0.2">
      <c r="B27" s="99"/>
      <c r="C27" s="35"/>
      <c r="D27" s="80"/>
      <c r="E27" s="80" t="s">
        <v>16</v>
      </c>
      <c r="F27" s="31"/>
      <c r="G27" s="31"/>
      <c r="H27" s="82"/>
      <c r="I27" s="82"/>
      <c r="J27" s="86"/>
      <c r="K27" s="84"/>
      <c r="L27" s="106"/>
      <c r="M27" s="83"/>
      <c r="N27" s="31"/>
      <c r="O27" s="92"/>
      <c r="P27" s="31"/>
      <c r="Q27" s="31">
        <f t="shared" si="0"/>
        <v>0</v>
      </c>
      <c r="R27" s="32"/>
    </row>
    <row r="28" spans="2:20" s="98" customFormat="1" x14ac:dyDescent="0.2">
      <c r="B28" s="99"/>
      <c r="C28" s="35"/>
      <c r="D28" s="80"/>
      <c r="E28" s="80" t="s">
        <v>17</v>
      </c>
      <c r="F28" s="31">
        <v>4</v>
      </c>
      <c r="G28" s="31"/>
      <c r="H28" s="82"/>
      <c r="I28" s="82"/>
      <c r="J28" s="86"/>
      <c r="K28" s="84">
        <f>ROUND(PRODUCT(F28:I28),2)</f>
        <v>4</v>
      </c>
      <c r="L28" s="106"/>
      <c r="M28" s="83"/>
      <c r="N28" s="31"/>
      <c r="O28" s="92"/>
      <c r="P28" s="31"/>
      <c r="Q28" s="31">
        <f t="shared" si="0"/>
        <v>0</v>
      </c>
      <c r="R28" s="32"/>
    </row>
    <row r="29" spans="2:20" s="98" customFormat="1" x14ac:dyDescent="0.2">
      <c r="B29" s="99"/>
      <c r="C29" s="35"/>
      <c r="D29" s="80"/>
      <c r="E29" s="31"/>
      <c r="F29" s="31"/>
      <c r="G29" s="31"/>
      <c r="H29" s="82"/>
      <c r="I29" s="82"/>
      <c r="J29" s="86"/>
      <c r="K29" s="84"/>
      <c r="L29" s="106"/>
      <c r="M29" s="83"/>
      <c r="N29" s="31"/>
      <c r="O29" s="92"/>
      <c r="P29" s="31"/>
      <c r="Q29" s="31">
        <f t="shared" si="0"/>
        <v>0</v>
      </c>
      <c r="R29" s="32"/>
    </row>
    <row r="30" spans="2:20" s="98" customFormat="1" x14ac:dyDescent="0.2">
      <c r="B30" s="99"/>
      <c r="C30" s="35"/>
      <c r="D30" s="80"/>
      <c r="E30" s="31" t="s">
        <v>19</v>
      </c>
      <c r="F30" s="31"/>
      <c r="G30" s="31"/>
      <c r="H30" s="82"/>
      <c r="I30" s="82"/>
      <c r="J30" s="85" t="s">
        <v>70</v>
      </c>
      <c r="K30" s="84">
        <f>ROUND(SUM(K27:K29),2)</f>
        <v>4</v>
      </c>
      <c r="L30" s="106">
        <v>0</v>
      </c>
      <c r="M30" s="83">
        <v>102.61</v>
      </c>
      <c r="N30" s="31">
        <f>ROUND(PRODUCT(K30:M30),2)</f>
        <v>0</v>
      </c>
      <c r="O30" s="92"/>
      <c r="P30" s="31">
        <v>2.2999999999999998</v>
      </c>
      <c r="Q30" s="31">
        <f>P30*K30*L30</f>
        <v>0</v>
      </c>
      <c r="R30" s="32"/>
    </row>
    <row r="31" spans="2:20" x14ac:dyDescent="0.2">
      <c r="B31" s="33"/>
      <c r="C31" s="34"/>
      <c r="D31" s="80"/>
      <c r="E31" s="108" t="s">
        <v>78</v>
      </c>
      <c r="F31" s="31"/>
      <c r="G31" s="31"/>
      <c r="H31" s="82"/>
      <c r="I31" s="82"/>
      <c r="J31" s="87"/>
      <c r="K31" s="109">
        <f>K30</f>
        <v>4</v>
      </c>
      <c r="L31" s="110">
        <v>1</v>
      </c>
      <c r="M31" s="111">
        <f>M30</f>
        <v>102.61</v>
      </c>
      <c r="N31" s="31">
        <f>PRODUCT(K31:M31)</f>
        <v>410.44</v>
      </c>
      <c r="O31" s="92"/>
      <c r="P31" s="37">
        <f>P30</f>
        <v>2.2999999999999998</v>
      </c>
      <c r="Q31" s="31">
        <f>P31*K31*L31</f>
        <v>9.1999999999999993</v>
      </c>
      <c r="R31" s="32"/>
      <c r="S31" s="112"/>
      <c r="T31" s="113"/>
    </row>
    <row r="32" spans="2:20" s="98" customFormat="1" x14ac:dyDescent="0.2">
      <c r="B32" s="99"/>
      <c r="C32" s="35"/>
      <c r="D32" s="80"/>
      <c r="E32" s="31" t="s">
        <v>17</v>
      </c>
      <c r="F32" s="31"/>
      <c r="G32" s="31"/>
      <c r="H32" s="82"/>
      <c r="I32" s="82"/>
      <c r="J32" s="86"/>
      <c r="K32" s="84"/>
      <c r="L32" s="106"/>
      <c r="M32" s="83"/>
      <c r="N32" s="31"/>
      <c r="O32" s="92"/>
      <c r="P32" s="31"/>
      <c r="Q32" s="31">
        <f t="shared" si="0"/>
        <v>0</v>
      </c>
      <c r="R32" s="32"/>
    </row>
    <row r="33" spans="2:20" s="98" customFormat="1" ht="51" x14ac:dyDescent="0.2">
      <c r="B33" s="99">
        <v>127</v>
      </c>
      <c r="C33" s="35"/>
      <c r="D33" s="80" t="s">
        <v>39</v>
      </c>
      <c r="E33" s="81" t="s">
        <v>40</v>
      </c>
      <c r="F33" s="31"/>
      <c r="G33" s="31"/>
      <c r="H33" s="82"/>
      <c r="I33" s="82"/>
      <c r="J33" s="86"/>
      <c r="K33" s="84"/>
      <c r="L33" s="106"/>
      <c r="M33" s="83"/>
      <c r="N33" s="31"/>
      <c r="O33" s="92"/>
      <c r="P33" s="31"/>
      <c r="Q33" s="31">
        <f t="shared" si="0"/>
        <v>0</v>
      </c>
      <c r="R33" s="32"/>
    </row>
    <row r="34" spans="2:20" s="98" customFormat="1" x14ac:dyDescent="0.2">
      <c r="B34" s="99"/>
      <c r="C34" s="35"/>
      <c r="D34" s="80"/>
      <c r="E34" s="80" t="s">
        <v>16</v>
      </c>
      <c r="F34" s="31"/>
      <c r="G34" s="31"/>
      <c r="H34" s="82"/>
      <c r="I34" s="82"/>
      <c r="J34" s="86"/>
      <c r="K34" s="84"/>
      <c r="L34" s="106"/>
      <c r="M34" s="83"/>
      <c r="N34" s="31"/>
      <c r="O34" s="92"/>
      <c r="P34" s="31"/>
      <c r="Q34" s="31">
        <f t="shared" si="0"/>
        <v>0</v>
      </c>
      <c r="R34" s="32"/>
    </row>
    <row r="35" spans="2:20" s="98" customFormat="1" x14ac:dyDescent="0.2">
      <c r="B35" s="99"/>
      <c r="C35" s="35"/>
      <c r="D35" s="80"/>
      <c r="E35" s="80" t="s">
        <v>17</v>
      </c>
      <c r="F35" s="31">
        <v>8</v>
      </c>
      <c r="G35" s="31"/>
      <c r="H35" s="82"/>
      <c r="I35" s="82"/>
      <c r="J35" s="86"/>
      <c r="K35" s="84">
        <f>ROUND(PRODUCT(F35:I35),2)</f>
        <v>8</v>
      </c>
      <c r="L35" s="106"/>
      <c r="M35" s="83"/>
      <c r="N35" s="31"/>
      <c r="O35" s="92"/>
      <c r="P35" s="31"/>
      <c r="Q35" s="31">
        <f t="shared" si="0"/>
        <v>0</v>
      </c>
      <c r="R35" s="32"/>
    </row>
    <row r="36" spans="2:20" s="98" customFormat="1" x14ac:dyDescent="0.2">
      <c r="B36" s="99"/>
      <c r="C36" s="35"/>
      <c r="D36" s="80"/>
      <c r="E36" s="31"/>
      <c r="F36" s="31"/>
      <c r="G36" s="31"/>
      <c r="H36" s="82"/>
      <c r="I36" s="82"/>
      <c r="J36" s="86"/>
      <c r="K36" s="84"/>
      <c r="L36" s="106"/>
      <c r="M36" s="83"/>
      <c r="N36" s="31"/>
      <c r="O36" s="92"/>
      <c r="P36" s="31"/>
      <c r="Q36" s="31">
        <f t="shared" si="0"/>
        <v>0</v>
      </c>
      <c r="R36" s="32"/>
    </row>
    <row r="37" spans="2:20" s="98" customFormat="1" x14ac:dyDescent="0.2">
      <c r="B37" s="99"/>
      <c r="C37" s="35"/>
      <c r="D37" s="80"/>
      <c r="E37" s="31" t="s">
        <v>19</v>
      </c>
      <c r="F37" s="31"/>
      <c r="G37" s="31"/>
      <c r="H37" s="82"/>
      <c r="I37" s="82"/>
      <c r="J37" s="85" t="s">
        <v>70</v>
      </c>
      <c r="K37" s="84">
        <f>ROUND(SUM(K34:K36),2)</f>
        <v>8</v>
      </c>
      <c r="L37" s="106">
        <v>0</v>
      </c>
      <c r="M37" s="83">
        <v>200.75</v>
      </c>
      <c r="N37" s="31">
        <f>ROUND(PRODUCT(K37:M37),2)</f>
        <v>0</v>
      </c>
      <c r="O37" s="92"/>
      <c r="P37" s="31">
        <v>4.5</v>
      </c>
      <c r="Q37" s="31">
        <f>P37*K37*L37</f>
        <v>0</v>
      </c>
      <c r="R37" s="32"/>
    </row>
    <row r="38" spans="2:20" x14ac:dyDescent="0.2">
      <c r="B38" s="33"/>
      <c r="C38" s="34"/>
      <c r="D38" s="80"/>
      <c r="E38" s="108" t="s">
        <v>78</v>
      </c>
      <c r="F38" s="31"/>
      <c r="G38" s="31"/>
      <c r="H38" s="82"/>
      <c r="I38" s="82"/>
      <c r="J38" s="87"/>
      <c r="K38" s="109">
        <f>K37</f>
        <v>8</v>
      </c>
      <c r="L38" s="110">
        <v>1</v>
      </c>
      <c r="M38" s="111">
        <f>M37</f>
        <v>200.75</v>
      </c>
      <c r="N38" s="31">
        <f>PRODUCT(K38:M38)</f>
        <v>1606</v>
      </c>
      <c r="O38" s="92"/>
      <c r="P38" s="37">
        <f>P37</f>
        <v>4.5</v>
      </c>
      <c r="Q38" s="31">
        <f>P38*K38*L38</f>
        <v>36</v>
      </c>
      <c r="R38" s="32"/>
      <c r="S38" s="112"/>
      <c r="T38" s="113"/>
    </row>
    <row r="39" spans="2:20" s="98" customFormat="1" x14ac:dyDescent="0.2">
      <c r="B39" s="99"/>
      <c r="C39" s="35"/>
      <c r="D39" s="80"/>
      <c r="E39" s="31" t="s">
        <v>17</v>
      </c>
      <c r="F39" s="31"/>
      <c r="G39" s="31"/>
      <c r="H39" s="82"/>
      <c r="I39" s="82"/>
      <c r="J39" s="86"/>
      <c r="K39" s="84"/>
      <c r="L39" s="106"/>
      <c r="M39" s="83"/>
      <c r="N39" s="31"/>
      <c r="O39" s="92"/>
      <c r="P39" s="31"/>
      <c r="Q39" s="31">
        <f t="shared" si="0"/>
        <v>0</v>
      </c>
      <c r="R39" s="32"/>
    </row>
    <row r="40" spans="2:20" s="98" customFormat="1" ht="71.400000000000006" x14ac:dyDescent="0.2">
      <c r="B40" s="99">
        <v>128</v>
      </c>
      <c r="C40" s="35"/>
      <c r="D40" s="80" t="s">
        <v>49</v>
      </c>
      <c r="E40" s="81" t="s">
        <v>50</v>
      </c>
      <c r="F40" s="31"/>
      <c r="G40" s="31"/>
      <c r="H40" s="82"/>
      <c r="I40" s="82"/>
      <c r="J40" s="86"/>
      <c r="K40" s="84"/>
      <c r="L40" s="106"/>
      <c r="M40" s="83"/>
      <c r="N40" s="31"/>
      <c r="O40" s="92"/>
      <c r="P40" s="31"/>
      <c r="Q40" s="31">
        <f t="shared" si="0"/>
        <v>0</v>
      </c>
      <c r="R40" s="32"/>
    </row>
    <row r="41" spans="2:20" s="98" customFormat="1" x14ac:dyDescent="0.2">
      <c r="B41" s="99"/>
      <c r="C41" s="35"/>
      <c r="D41" s="80"/>
      <c r="E41" s="80" t="s">
        <v>16</v>
      </c>
      <c r="F41" s="31"/>
      <c r="G41" s="31"/>
      <c r="H41" s="82"/>
      <c r="I41" s="82"/>
      <c r="J41" s="86"/>
      <c r="K41" s="84"/>
      <c r="L41" s="106"/>
      <c r="M41" s="83"/>
      <c r="N41" s="31"/>
      <c r="O41" s="92"/>
      <c r="P41" s="31"/>
      <c r="Q41" s="31">
        <f t="shared" si="0"/>
        <v>0</v>
      </c>
      <c r="R41" s="32"/>
    </row>
    <row r="42" spans="2:20" s="98" customFormat="1" x14ac:dyDescent="0.2">
      <c r="B42" s="99"/>
      <c r="C42" s="35"/>
      <c r="D42" s="80"/>
      <c r="E42" s="80" t="s">
        <v>17</v>
      </c>
      <c r="F42" s="31">
        <v>12</v>
      </c>
      <c r="G42" s="31"/>
      <c r="H42" s="82"/>
      <c r="I42" s="82"/>
      <c r="J42" s="86"/>
      <c r="K42" s="84">
        <f>ROUND(PRODUCT(F42:I42),2)</f>
        <v>12</v>
      </c>
      <c r="L42" s="106"/>
      <c r="M42" s="83"/>
      <c r="N42" s="31"/>
      <c r="O42" s="92"/>
      <c r="P42" s="31"/>
      <c r="Q42" s="31">
        <f t="shared" si="0"/>
        <v>0</v>
      </c>
      <c r="R42" s="32"/>
    </row>
    <row r="43" spans="2:20" s="98" customFormat="1" x14ac:dyDescent="0.2">
      <c r="B43" s="99"/>
      <c r="C43" s="35"/>
      <c r="D43" s="80"/>
      <c r="E43" s="31"/>
      <c r="F43" s="31"/>
      <c r="G43" s="31"/>
      <c r="H43" s="82"/>
      <c r="I43" s="82"/>
      <c r="J43" s="86"/>
      <c r="K43" s="84"/>
      <c r="L43" s="106"/>
      <c r="M43" s="83"/>
      <c r="N43" s="31"/>
      <c r="O43" s="92"/>
      <c r="P43" s="31"/>
      <c r="Q43" s="31">
        <f t="shared" si="0"/>
        <v>0</v>
      </c>
      <c r="R43" s="32"/>
    </row>
    <row r="44" spans="2:20" s="98" customFormat="1" x14ac:dyDescent="0.2">
      <c r="B44" s="99"/>
      <c r="C44" s="35"/>
      <c r="D44" s="80"/>
      <c r="E44" s="31" t="s">
        <v>18</v>
      </c>
      <c r="F44" s="31"/>
      <c r="G44" s="31"/>
      <c r="H44" s="82"/>
      <c r="I44" s="82"/>
      <c r="J44" s="85" t="s">
        <v>69</v>
      </c>
      <c r="K44" s="84">
        <f>ROUND(SUM(K41:K43),2)</f>
        <v>12</v>
      </c>
      <c r="L44" s="106">
        <v>0</v>
      </c>
      <c r="M44" s="83">
        <v>67.42</v>
      </c>
      <c r="N44" s="31">
        <f>ROUND(PRODUCT(K44:M44),2)</f>
        <v>0</v>
      </c>
      <c r="O44" s="92"/>
      <c r="P44" s="31">
        <v>1.51</v>
      </c>
      <c r="Q44" s="31">
        <f>P44*K44*L44</f>
        <v>0</v>
      </c>
      <c r="R44" s="32"/>
    </row>
    <row r="45" spans="2:20" x14ac:dyDescent="0.2">
      <c r="B45" s="33"/>
      <c r="C45" s="34"/>
      <c r="D45" s="80"/>
      <c r="E45" s="108" t="s">
        <v>78</v>
      </c>
      <c r="F45" s="31"/>
      <c r="G45" s="31"/>
      <c r="H45" s="82"/>
      <c r="I45" s="82"/>
      <c r="J45" s="87"/>
      <c r="K45" s="109">
        <f>K44</f>
        <v>12</v>
      </c>
      <c r="L45" s="110">
        <v>1</v>
      </c>
      <c r="M45" s="111">
        <f>M44</f>
        <v>67.42</v>
      </c>
      <c r="N45" s="31">
        <f>PRODUCT(K45:M45)</f>
        <v>809.04</v>
      </c>
      <c r="O45" s="92"/>
      <c r="P45" s="37">
        <f>P44</f>
        <v>1.51</v>
      </c>
      <c r="Q45" s="31">
        <f>P45*K45*L45</f>
        <v>18.12</v>
      </c>
      <c r="R45" s="32"/>
      <c r="S45" s="112"/>
      <c r="T45" s="113"/>
    </row>
    <row r="46" spans="2:20" s="98" customFormat="1" x14ac:dyDescent="0.2">
      <c r="B46" s="99"/>
      <c r="C46" s="35"/>
      <c r="D46" s="80"/>
      <c r="E46" s="31" t="s">
        <v>17</v>
      </c>
      <c r="F46" s="31"/>
      <c r="G46" s="31"/>
      <c r="H46" s="82"/>
      <c r="I46" s="82"/>
      <c r="J46" s="86"/>
      <c r="K46" s="84"/>
      <c r="L46" s="106"/>
      <c r="M46" s="83"/>
      <c r="N46" s="31"/>
      <c r="O46" s="92"/>
      <c r="P46" s="31"/>
      <c r="Q46" s="31">
        <f t="shared" si="0"/>
        <v>0</v>
      </c>
      <c r="R46" s="32"/>
    </row>
    <row r="47" spans="2:20" s="98" customFormat="1" ht="71.400000000000006" x14ac:dyDescent="0.2">
      <c r="B47" s="99">
        <v>129</v>
      </c>
      <c r="C47" s="35"/>
      <c r="D47" s="80" t="s">
        <v>51</v>
      </c>
      <c r="E47" s="81" t="s">
        <v>52</v>
      </c>
      <c r="F47" s="31"/>
      <c r="G47" s="31"/>
      <c r="H47" s="82"/>
      <c r="I47" s="82"/>
      <c r="J47" s="86"/>
      <c r="K47" s="84"/>
      <c r="L47" s="106"/>
      <c r="M47" s="83"/>
      <c r="N47" s="31"/>
      <c r="O47" s="92"/>
      <c r="P47" s="31"/>
      <c r="Q47" s="31">
        <f t="shared" si="0"/>
        <v>0</v>
      </c>
      <c r="R47" s="32"/>
    </row>
    <row r="48" spans="2:20" s="98" customFormat="1" x14ac:dyDescent="0.2">
      <c r="B48" s="99"/>
      <c r="C48" s="35"/>
      <c r="D48" s="80"/>
      <c r="E48" s="80" t="s">
        <v>16</v>
      </c>
      <c r="F48" s="31"/>
      <c r="G48" s="31"/>
      <c r="H48" s="82"/>
      <c r="I48" s="82"/>
      <c r="J48" s="86"/>
      <c r="K48" s="84"/>
      <c r="L48" s="106"/>
      <c r="M48" s="83"/>
      <c r="N48" s="31"/>
      <c r="O48" s="92"/>
      <c r="P48" s="31"/>
      <c r="Q48" s="31">
        <f t="shared" si="0"/>
        <v>0</v>
      </c>
      <c r="R48" s="32"/>
    </row>
    <row r="49" spans="2:20" s="98" customFormat="1" x14ac:dyDescent="0.2">
      <c r="B49" s="99"/>
      <c r="C49" s="35"/>
      <c r="D49" s="80"/>
      <c r="E49" s="80" t="s">
        <v>17</v>
      </c>
      <c r="F49" s="31">
        <v>51</v>
      </c>
      <c r="G49" s="31"/>
      <c r="H49" s="82"/>
      <c r="I49" s="82"/>
      <c r="J49" s="86"/>
      <c r="K49" s="84">
        <f>ROUND(PRODUCT(F49:I49),2)</f>
        <v>51</v>
      </c>
      <c r="L49" s="106"/>
      <c r="M49" s="83"/>
      <c r="N49" s="31"/>
      <c r="O49" s="92"/>
      <c r="P49" s="31"/>
      <c r="Q49" s="31">
        <f t="shared" si="0"/>
        <v>0</v>
      </c>
      <c r="R49" s="32"/>
    </row>
    <row r="50" spans="2:20" s="98" customFormat="1" x14ac:dyDescent="0.2">
      <c r="B50" s="99"/>
      <c r="C50" s="35"/>
      <c r="D50" s="80"/>
      <c r="E50" s="31"/>
      <c r="F50" s="31"/>
      <c r="G50" s="31"/>
      <c r="H50" s="82"/>
      <c r="I50" s="82"/>
      <c r="J50" s="86"/>
      <c r="K50" s="84"/>
      <c r="L50" s="106"/>
      <c r="M50" s="83"/>
      <c r="N50" s="31"/>
      <c r="O50" s="92"/>
      <c r="P50" s="31"/>
      <c r="Q50" s="31">
        <f t="shared" si="0"/>
        <v>0</v>
      </c>
      <c r="R50" s="32"/>
    </row>
    <row r="51" spans="2:20" s="98" customFormat="1" x14ac:dyDescent="0.2">
      <c r="B51" s="99"/>
      <c r="C51" s="35"/>
      <c r="D51" s="80"/>
      <c r="E51" s="31" t="s">
        <v>18</v>
      </c>
      <c r="F51" s="31"/>
      <c r="G51" s="31"/>
      <c r="H51" s="82"/>
      <c r="I51" s="82"/>
      <c r="J51" s="85" t="s">
        <v>69</v>
      </c>
      <c r="K51" s="84">
        <f>ROUND(SUM(K48:K50),2)</f>
        <v>51</v>
      </c>
      <c r="L51" s="106">
        <v>0</v>
      </c>
      <c r="M51" s="83">
        <v>45.16</v>
      </c>
      <c r="N51" s="31">
        <f>ROUND(PRODUCT(K51:M51),2)</f>
        <v>0</v>
      </c>
      <c r="O51" s="92"/>
      <c r="P51" s="31">
        <v>1.01</v>
      </c>
      <c r="Q51" s="31">
        <f>P51*K51*L51</f>
        <v>0</v>
      </c>
      <c r="R51" s="32"/>
    </row>
    <row r="52" spans="2:20" x14ac:dyDescent="0.2">
      <c r="B52" s="33"/>
      <c r="C52" s="34"/>
      <c r="D52" s="80"/>
      <c r="E52" s="108" t="s">
        <v>78</v>
      </c>
      <c r="F52" s="31"/>
      <c r="G52" s="31"/>
      <c r="H52" s="82"/>
      <c r="I52" s="82"/>
      <c r="J52" s="87"/>
      <c r="K52" s="109">
        <f>K51</f>
        <v>51</v>
      </c>
      <c r="L52" s="110">
        <v>1</v>
      </c>
      <c r="M52" s="111">
        <f>M51</f>
        <v>45.16</v>
      </c>
      <c r="N52" s="31">
        <f>PRODUCT(K52:M52)</f>
        <v>2303.16</v>
      </c>
      <c r="O52" s="92"/>
      <c r="P52" s="37">
        <f>P51</f>
        <v>1.01</v>
      </c>
      <c r="Q52" s="31">
        <f>P52*K52*L52</f>
        <v>51.51</v>
      </c>
      <c r="R52" s="32"/>
      <c r="S52" s="112"/>
      <c r="T52" s="113"/>
    </row>
    <row r="53" spans="2:20" s="98" customFormat="1" x14ac:dyDescent="0.2">
      <c r="B53" s="99"/>
      <c r="C53" s="35"/>
      <c r="D53" s="80"/>
      <c r="E53" s="31" t="s">
        <v>17</v>
      </c>
      <c r="F53" s="31"/>
      <c r="G53" s="31"/>
      <c r="H53" s="82"/>
      <c r="I53" s="82"/>
      <c r="J53" s="86"/>
      <c r="K53" s="84"/>
      <c r="L53" s="106"/>
      <c r="M53" s="83"/>
      <c r="N53" s="31"/>
      <c r="O53" s="92"/>
      <c r="P53" s="31"/>
      <c r="Q53" s="31">
        <f t="shared" si="0"/>
        <v>0</v>
      </c>
      <c r="R53" s="32"/>
    </row>
    <row r="54" spans="2:20" s="98" customFormat="1" ht="71.400000000000006" x14ac:dyDescent="0.2">
      <c r="B54" s="99">
        <v>130</v>
      </c>
      <c r="C54" s="35"/>
      <c r="D54" s="80" t="s">
        <v>53</v>
      </c>
      <c r="E54" s="81" t="s">
        <v>54</v>
      </c>
      <c r="F54" s="31"/>
      <c r="G54" s="31"/>
      <c r="H54" s="82"/>
      <c r="I54" s="82"/>
      <c r="J54" s="86"/>
      <c r="K54" s="84"/>
      <c r="L54" s="106"/>
      <c r="M54" s="83"/>
      <c r="N54" s="31"/>
      <c r="O54" s="92"/>
      <c r="P54" s="31"/>
      <c r="Q54" s="31">
        <f t="shared" si="0"/>
        <v>0</v>
      </c>
      <c r="R54" s="32"/>
    </row>
    <row r="55" spans="2:20" s="98" customFormat="1" x14ac:dyDescent="0.2">
      <c r="B55" s="99"/>
      <c r="C55" s="35"/>
      <c r="D55" s="80"/>
      <c r="E55" s="80" t="s">
        <v>16</v>
      </c>
      <c r="F55" s="31"/>
      <c r="G55" s="31"/>
      <c r="H55" s="82"/>
      <c r="I55" s="82"/>
      <c r="J55" s="86"/>
      <c r="K55" s="84"/>
      <c r="L55" s="106"/>
      <c r="M55" s="83"/>
      <c r="N55" s="31"/>
      <c r="O55" s="92"/>
      <c r="P55" s="31"/>
      <c r="Q55" s="31">
        <f t="shared" si="0"/>
        <v>0</v>
      </c>
      <c r="R55" s="32"/>
    </row>
    <row r="56" spans="2:20" s="98" customFormat="1" x14ac:dyDescent="0.2">
      <c r="B56" s="99"/>
      <c r="C56" s="35"/>
      <c r="D56" s="80"/>
      <c r="E56" s="80" t="s">
        <v>17</v>
      </c>
      <c r="F56" s="31">
        <v>55</v>
      </c>
      <c r="G56" s="31"/>
      <c r="H56" s="82"/>
      <c r="I56" s="82"/>
      <c r="J56" s="86"/>
      <c r="K56" s="84">
        <f>ROUND(PRODUCT(F56:I56),2)</f>
        <v>55</v>
      </c>
      <c r="L56" s="106"/>
      <c r="M56" s="83"/>
      <c r="N56" s="31"/>
      <c r="O56" s="92"/>
      <c r="P56" s="31"/>
      <c r="Q56" s="31">
        <f t="shared" si="0"/>
        <v>0</v>
      </c>
      <c r="R56" s="32"/>
    </row>
    <row r="57" spans="2:20" s="98" customFormat="1" x14ac:dyDescent="0.2">
      <c r="B57" s="99"/>
      <c r="C57" s="35"/>
      <c r="D57" s="80"/>
      <c r="E57" s="31"/>
      <c r="F57" s="31"/>
      <c r="G57" s="31"/>
      <c r="H57" s="82"/>
      <c r="I57" s="82"/>
      <c r="J57" s="86"/>
      <c r="K57" s="84"/>
      <c r="L57" s="106"/>
      <c r="M57" s="83"/>
      <c r="N57" s="31"/>
      <c r="O57" s="92"/>
      <c r="P57" s="31"/>
      <c r="Q57" s="31">
        <f t="shared" si="0"/>
        <v>0</v>
      </c>
      <c r="R57" s="32"/>
    </row>
    <row r="58" spans="2:20" s="98" customFormat="1" x14ac:dyDescent="0.2">
      <c r="B58" s="99"/>
      <c r="C58" s="35"/>
      <c r="D58" s="80"/>
      <c r="E58" s="31" t="s">
        <v>18</v>
      </c>
      <c r="F58" s="31"/>
      <c r="G58" s="31"/>
      <c r="H58" s="82"/>
      <c r="I58" s="82"/>
      <c r="J58" s="85" t="s">
        <v>69</v>
      </c>
      <c r="K58" s="84">
        <f>ROUND(SUM(K55:K57),2)</f>
        <v>55</v>
      </c>
      <c r="L58" s="106">
        <v>0</v>
      </c>
      <c r="M58" s="83" t="s">
        <v>71</v>
      </c>
      <c r="N58" s="31">
        <f>ROUND(PRODUCT(K58:M58),2)</f>
        <v>0</v>
      </c>
      <c r="O58" s="92"/>
      <c r="P58" s="31">
        <v>0.71</v>
      </c>
      <c r="Q58" s="31">
        <f>P58*K58*L58</f>
        <v>0</v>
      </c>
      <c r="R58" s="32"/>
    </row>
    <row r="59" spans="2:20" x14ac:dyDescent="0.2">
      <c r="B59" s="33"/>
      <c r="C59" s="34"/>
      <c r="D59" s="80"/>
      <c r="E59" s="108" t="s">
        <v>78</v>
      </c>
      <c r="F59" s="31"/>
      <c r="G59" s="31"/>
      <c r="H59" s="82"/>
      <c r="I59" s="82"/>
      <c r="J59" s="87"/>
      <c r="K59" s="109">
        <f>K58</f>
        <v>55</v>
      </c>
      <c r="L59" s="110">
        <v>1</v>
      </c>
      <c r="M59" s="111" t="str">
        <f>M58</f>
        <v>31.55</v>
      </c>
      <c r="N59" s="31">
        <f>PRODUCT(K59:M59)</f>
        <v>55</v>
      </c>
      <c r="O59" s="92"/>
      <c r="P59" s="37">
        <f>P58</f>
        <v>0.71</v>
      </c>
      <c r="Q59" s="31">
        <f>P59*K59*L59</f>
        <v>39.049999999999997</v>
      </c>
      <c r="R59" s="32"/>
      <c r="S59" s="112"/>
      <c r="T59" s="113"/>
    </row>
    <row r="60" spans="2:20" s="98" customFormat="1" x14ac:dyDescent="0.2">
      <c r="B60" s="99"/>
      <c r="C60" s="35"/>
      <c r="D60" s="80"/>
      <c r="E60" s="31" t="s">
        <v>17</v>
      </c>
      <c r="F60" s="31"/>
      <c r="G60" s="31"/>
      <c r="H60" s="82"/>
      <c r="I60" s="82"/>
      <c r="J60" s="86"/>
      <c r="K60" s="84"/>
      <c r="L60" s="106"/>
      <c r="M60" s="83"/>
      <c r="N60" s="31"/>
      <c r="O60" s="92"/>
      <c r="P60" s="31"/>
      <c r="Q60" s="31">
        <f t="shared" si="0"/>
        <v>0</v>
      </c>
      <c r="R60" s="32"/>
    </row>
    <row r="61" spans="2:20" s="98" customFormat="1" ht="71.400000000000006" x14ac:dyDescent="0.2">
      <c r="B61" s="99">
        <v>131</v>
      </c>
      <c r="C61" s="35"/>
      <c r="D61" s="80" t="s">
        <v>20</v>
      </c>
      <c r="E61" s="81" t="s">
        <v>21</v>
      </c>
      <c r="F61" s="31"/>
      <c r="G61" s="31"/>
      <c r="H61" s="82"/>
      <c r="I61" s="82"/>
      <c r="J61" s="86"/>
      <c r="K61" s="84"/>
      <c r="L61" s="106"/>
      <c r="M61" s="83"/>
      <c r="N61" s="31"/>
      <c r="O61" s="92"/>
      <c r="P61" s="31"/>
      <c r="Q61" s="31">
        <f t="shared" si="0"/>
        <v>0</v>
      </c>
      <c r="R61" s="32"/>
    </row>
    <row r="62" spans="2:20" s="98" customFormat="1" x14ac:dyDescent="0.2">
      <c r="B62" s="99"/>
      <c r="C62" s="35"/>
      <c r="D62" s="80"/>
      <c r="E62" s="80" t="s">
        <v>16</v>
      </c>
      <c r="F62" s="31"/>
      <c r="G62" s="31"/>
      <c r="H62" s="82"/>
      <c r="I62" s="82"/>
      <c r="J62" s="86"/>
      <c r="K62" s="84"/>
      <c r="L62" s="106"/>
      <c r="M62" s="83"/>
      <c r="N62" s="31"/>
      <c r="O62" s="92"/>
      <c r="P62" s="31"/>
      <c r="Q62" s="31">
        <f t="shared" si="0"/>
        <v>0</v>
      </c>
      <c r="R62" s="32"/>
    </row>
    <row r="63" spans="2:20" s="98" customFormat="1" x14ac:dyDescent="0.2">
      <c r="B63" s="99"/>
      <c r="C63" s="35"/>
      <c r="D63" s="80"/>
      <c r="E63" s="80" t="s">
        <v>17</v>
      </c>
      <c r="F63" s="31">
        <v>50</v>
      </c>
      <c r="G63" s="31"/>
      <c r="H63" s="82"/>
      <c r="I63" s="82"/>
      <c r="J63" s="86"/>
      <c r="K63" s="84">
        <f>ROUND(PRODUCT(F63:I63),2)</f>
        <v>50</v>
      </c>
      <c r="L63" s="106"/>
      <c r="M63" s="83"/>
      <c r="N63" s="31"/>
      <c r="O63" s="92"/>
      <c r="P63" s="31"/>
      <c r="Q63" s="31">
        <f t="shared" si="0"/>
        <v>0</v>
      </c>
      <c r="R63" s="32"/>
    </row>
    <row r="64" spans="2:20" s="98" customFormat="1" x14ac:dyDescent="0.2">
      <c r="B64" s="99"/>
      <c r="C64" s="35"/>
      <c r="D64" s="80"/>
      <c r="E64" s="31"/>
      <c r="F64" s="31"/>
      <c r="G64" s="31"/>
      <c r="H64" s="82"/>
      <c r="I64" s="82"/>
      <c r="J64" s="86"/>
      <c r="K64" s="84"/>
      <c r="L64" s="106"/>
      <c r="M64" s="83"/>
      <c r="N64" s="31"/>
      <c r="O64" s="92"/>
      <c r="P64" s="31"/>
      <c r="Q64" s="31">
        <f t="shared" si="0"/>
        <v>0</v>
      </c>
      <c r="R64" s="32"/>
    </row>
    <row r="65" spans="2:20" s="98" customFormat="1" x14ac:dyDescent="0.2">
      <c r="B65" s="99"/>
      <c r="C65" s="35"/>
      <c r="D65" s="80"/>
      <c r="E65" s="31" t="s">
        <v>18</v>
      </c>
      <c r="F65" s="31"/>
      <c r="G65" s="31"/>
      <c r="H65" s="82"/>
      <c r="I65" s="82"/>
      <c r="J65" s="85" t="s">
        <v>69</v>
      </c>
      <c r="K65" s="84">
        <f>ROUND(SUM(K62:K64),2)</f>
        <v>50</v>
      </c>
      <c r="L65" s="106">
        <v>0</v>
      </c>
      <c r="M65" s="83">
        <v>20.350000000000001</v>
      </c>
      <c r="N65" s="31">
        <f>ROUND(PRODUCT(K65:M65),2)</f>
        <v>0</v>
      </c>
      <c r="O65" s="92"/>
      <c r="P65" s="31">
        <v>0.46</v>
      </c>
      <c r="Q65" s="31">
        <f>P65*K65*L65</f>
        <v>0</v>
      </c>
      <c r="R65" s="32"/>
    </row>
    <row r="66" spans="2:20" x14ac:dyDescent="0.2">
      <c r="B66" s="33"/>
      <c r="C66" s="34"/>
      <c r="D66" s="80"/>
      <c r="E66" s="108" t="s">
        <v>78</v>
      </c>
      <c r="F66" s="31"/>
      <c r="G66" s="31"/>
      <c r="H66" s="82"/>
      <c r="I66" s="82"/>
      <c r="J66" s="87"/>
      <c r="K66" s="109">
        <f>K65</f>
        <v>50</v>
      </c>
      <c r="L66" s="110">
        <v>1</v>
      </c>
      <c r="M66" s="111">
        <f>M65</f>
        <v>20.350000000000001</v>
      </c>
      <c r="N66" s="31">
        <f>PRODUCT(K66:M66)</f>
        <v>1017.5000000000001</v>
      </c>
      <c r="O66" s="92"/>
      <c r="P66" s="37">
        <f>P65</f>
        <v>0.46</v>
      </c>
      <c r="Q66" s="31">
        <f>P66*K66*L66</f>
        <v>23</v>
      </c>
      <c r="R66" s="32"/>
      <c r="S66" s="112"/>
      <c r="T66" s="113"/>
    </row>
    <row r="67" spans="2:20" s="98" customFormat="1" x14ac:dyDescent="0.2">
      <c r="B67" s="99"/>
      <c r="C67" s="35"/>
      <c r="D67" s="80"/>
      <c r="E67" s="31" t="s">
        <v>17</v>
      </c>
      <c r="F67" s="31"/>
      <c r="G67" s="31"/>
      <c r="H67" s="82"/>
      <c r="I67" s="82"/>
      <c r="J67" s="86"/>
      <c r="K67" s="84"/>
      <c r="L67" s="106"/>
      <c r="M67" s="83"/>
      <c r="N67" s="31"/>
      <c r="O67" s="92"/>
      <c r="P67" s="31"/>
      <c r="Q67" s="31">
        <f t="shared" ref="Q67:Q116" si="1">P67*K67</f>
        <v>0</v>
      </c>
      <c r="R67" s="32"/>
    </row>
    <row r="68" spans="2:20" s="98" customFormat="1" ht="71.400000000000006" x14ac:dyDescent="0.2">
      <c r="B68" s="99">
        <v>132</v>
      </c>
      <c r="C68" s="35"/>
      <c r="D68" s="80" t="s">
        <v>55</v>
      </c>
      <c r="E68" s="81" t="s">
        <v>56</v>
      </c>
      <c r="F68" s="31"/>
      <c r="G68" s="31"/>
      <c r="H68" s="82"/>
      <c r="I68" s="82"/>
      <c r="J68" s="86"/>
      <c r="K68" s="84"/>
      <c r="L68" s="106"/>
      <c r="M68" s="83"/>
      <c r="N68" s="31"/>
      <c r="O68" s="92"/>
      <c r="P68" s="31"/>
      <c r="Q68" s="31">
        <f t="shared" si="1"/>
        <v>0</v>
      </c>
      <c r="R68" s="32"/>
    </row>
    <row r="69" spans="2:20" s="98" customFormat="1" x14ac:dyDescent="0.2">
      <c r="B69" s="99"/>
      <c r="C69" s="35"/>
      <c r="D69" s="80"/>
      <c r="E69" s="80" t="s">
        <v>16</v>
      </c>
      <c r="F69" s="31"/>
      <c r="G69" s="31"/>
      <c r="H69" s="82"/>
      <c r="I69" s="82"/>
      <c r="J69" s="86"/>
      <c r="K69" s="84"/>
      <c r="L69" s="106"/>
      <c r="M69" s="83"/>
      <c r="N69" s="31"/>
      <c r="O69" s="92"/>
      <c r="P69" s="31"/>
      <c r="Q69" s="31">
        <f t="shared" si="1"/>
        <v>0</v>
      </c>
      <c r="R69" s="32"/>
    </row>
    <row r="70" spans="2:20" s="98" customFormat="1" x14ac:dyDescent="0.2">
      <c r="B70" s="99"/>
      <c r="C70" s="35"/>
      <c r="D70" s="80"/>
      <c r="E70" s="80" t="s">
        <v>17</v>
      </c>
      <c r="F70" s="31">
        <v>53</v>
      </c>
      <c r="G70" s="31"/>
      <c r="H70" s="82"/>
      <c r="I70" s="82"/>
      <c r="J70" s="86"/>
      <c r="K70" s="84">
        <f>ROUND(PRODUCT(F70:I70),2)</f>
        <v>53</v>
      </c>
      <c r="L70" s="106"/>
      <c r="M70" s="83"/>
      <c r="N70" s="31"/>
      <c r="O70" s="92"/>
      <c r="P70" s="31"/>
      <c r="Q70" s="31">
        <f t="shared" si="1"/>
        <v>0</v>
      </c>
      <c r="R70" s="32"/>
    </row>
    <row r="71" spans="2:20" s="98" customFormat="1" x14ac:dyDescent="0.2">
      <c r="B71" s="99"/>
      <c r="C71" s="35"/>
      <c r="D71" s="80"/>
      <c r="E71" s="31"/>
      <c r="F71" s="31"/>
      <c r="G71" s="31"/>
      <c r="H71" s="82"/>
      <c r="I71" s="82"/>
      <c r="J71" s="86"/>
      <c r="K71" s="84"/>
      <c r="L71" s="106"/>
      <c r="M71" s="83"/>
      <c r="N71" s="31"/>
      <c r="O71" s="92"/>
      <c r="P71" s="31"/>
      <c r="Q71" s="31">
        <f t="shared" si="1"/>
        <v>0</v>
      </c>
      <c r="R71" s="32"/>
    </row>
    <row r="72" spans="2:20" s="98" customFormat="1" x14ac:dyDescent="0.2">
      <c r="B72" s="99"/>
      <c r="C72" s="35"/>
      <c r="D72" s="80"/>
      <c r="E72" s="31" t="s">
        <v>18</v>
      </c>
      <c r="F72" s="31"/>
      <c r="G72" s="31"/>
      <c r="H72" s="82"/>
      <c r="I72" s="82"/>
      <c r="J72" s="85" t="s">
        <v>69</v>
      </c>
      <c r="K72" s="84">
        <f>ROUND(SUM(K69:K71),2)</f>
        <v>53</v>
      </c>
      <c r="L72" s="106">
        <v>0</v>
      </c>
      <c r="M72" s="83">
        <v>15.41</v>
      </c>
      <c r="N72" s="31">
        <f>ROUND(PRODUCT(K72:M72),2)</f>
        <v>0</v>
      </c>
      <c r="O72" s="92"/>
      <c r="P72" s="31">
        <v>0.35</v>
      </c>
      <c r="Q72" s="31">
        <f>P72*K72*L72</f>
        <v>0</v>
      </c>
      <c r="R72" s="32"/>
    </row>
    <row r="73" spans="2:20" x14ac:dyDescent="0.2">
      <c r="B73" s="33"/>
      <c r="C73" s="34"/>
      <c r="D73" s="80"/>
      <c r="E73" s="108" t="s">
        <v>78</v>
      </c>
      <c r="F73" s="31"/>
      <c r="G73" s="31"/>
      <c r="H73" s="82"/>
      <c r="I73" s="82"/>
      <c r="J73" s="87"/>
      <c r="K73" s="109">
        <f>K72</f>
        <v>53</v>
      </c>
      <c r="L73" s="110">
        <v>1</v>
      </c>
      <c r="M73" s="111">
        <f>M72</f>
        <v>15.41</v>
      </c>
      <c r="N73" s="31">
        <f>PRODUCT(K73:M73)</f>
        <v>816.73</v>
      </c>
      <c r="O73" s="92"/>
      <c r="P73" s="37">
        <f>P72</f>
        <v>0.35</v>
      </c>
      <c r="Q73" s="31">
        <f>P73*K73*L73</f>
        <v>18.549999999999997</v>
      </c>
      <c r="R73" s="32"/>
      <c r="S73" s="112"/>
      <c r="T73" s="113"/>
    </row>
    <row r="74" spans="2:20" s="98" customFormat="1" x14ac:dyDescent="0.2">
      <c r="B74" s="99"/>
      <c r="C74" s="35"/>
      <c r="D74" s="80"/>
      <c r="E74" s="31" t="s">
        <v>17</v>
      </c>
      <c r="F74" s="31"/>
      <c r="G74" s="31"/>
      <c r="H74" s="82"/>
      <c r="I74" s="82"/>
      <c r="J74" s="86"/>
      <c r="K74" s="84"/>
      <c r="L74" s="106"/>
      <c r="M74" s="83"/>
      <c r="N74" s="31"/>
      <c r="O74" s="92"/>
      <c r="P74" s="31"/>
      <c r="Q74" s="31">
        <f t="shared" si="1"/>
        <v>0</v>
      </c>
      <c r="R74" s="32"/>
    </row>
    <row r="75" spans="2:20" s="98" customFormat="1" ht="71.400000000000006" x14ac:dyDescent="0.2">
      <c r="B75" s="99">
        <v>133</v>
      </c>
      <c r="C75" s="35"/>
      <c r="D75" s="80" t="s">
        <v>57</v>
      </c>
      <c r="E75" s="81" t="s">
        <v>58</v>
      </c>
      <c r="F75" s="31"/>
      <c r="G75" s="31"/>
      <c r="H75" s="82"/>
      <c r="I75" s="82"/>
      <c r="J75" s="86"/>
      <c r="K75" s="84"/>
      <c r="L75" s="106"/>
      <c r="M75" s="83"/>
      <c r="N75" s="31"/>
      <c r="O75" s="92"/>
      <c r="P75" s="31"/>
      <c r="Q75" s="31">
        <f t="shared" si="1"/>
        <v>0</v>
      </c>
      <c r="R75" s="32"/>
    </row>
    <row r="76" spans="2:20" s="98" customFormat="1" x14ac:dyDescent="0.2">
      <c r="B76" s="99"/>
      <c r="C76" s="35"/>
      <c r="D76" s="80"/>
      <c r="E76" s="80" t="s">
        <v>16</v>
      </c>
      <c r="F76" s="31"/>
      <c r="G76" s="31"/>
      <c r="H76" s="82"/>
      <c r="I76" s="82"/>
      <c r="J76" s="86"/>
      <c r="K76" s="84"/>
      <c r="L76" s="106"/>
      <c r="M76" s="83"/>
      <c r="N76" s="31"/>
      <c r="O76" s="92"/>
      <c r="P76" s="31"/>
      <c r="Q76" s="31">
        <f t="shared" si="1"/>
        <v>0</v>
      </c>
      <c r="R76" s="32"/>
    </row>
    <row r="77" spans="2:20" s="98" customFormat="1" x14ac:dyDescent="0.2">
      <c r="B77" s="99"/>
      <c r="C77" s="35"/>
      <c r="D77" s="80"/>
      <c r="E77" s="80" t="s">
        <v>17</v>
      </c>
      <c r="F77" s="31">
        <v>125</v>
      </c>
      <c r="G77" s="31"/>
      <c r="H77" s="82"/>
      <c r="I77" s="82"/>
      <c r="J77" s="86"/>
      <c r="K77" s="84">
        <f>ROUND(PRODUCT(F77:I77),2)</f>
        <v>125</v>
      </c>
      <c r="L77" s="106"/>
      <c r="M77" s="83"/>
      <c r="N77" s="31"/>
      <c r="O77" s="92"/>
      <c r="P77" s="31"/>
      <c r="Q77" s="31">
        <f t="shared" si="1"/>
        <v>0</v>
      </c>
      <c r="R77" s="32"/>
    </row>
    <row r="78" spans="2:20" s="98" customFormat="1" x14ac:dyDescent="0.2">
      <c r="B78" s="99"/>
      <c r="C78" s="35"/>
      <c r="D78" s="80"/>
      <c r="E78" s="31"/>
      <c r="F78" s="31"/>
      <c r="G78" s="31"/>
      <c r="H78" s="82"/>
      <c r="I78" s="82"/>
      <c r="J78" s="86"/>
      <c r="K78" s="84"/>
      <c r="L78" s="106"/>
      <c r="M78" s="83"/>
      <c r="N78" s="31"/>
      <c r="O78" s="92"/>
      <c r="P78" s="31"/>
      <c r="Q78" s="31">
        <f t="shared" si="1"/>
        <v>0</v>
      </c>
      <c r="R78" s="32"/>
    </row>
    <row r="79" spans="2:20" s="98" customFormat="1" x14ac:dyDescent="0.2">
      <c r="B79" s="99"/>
      <c r="C79" s="35"/>
      <c r="D79" s="80"/>
      <c r="E79" s="31" t="s">
        <v>18</v>
      </c>
      <c r="F79" s="31"/>
      <c r="G79" s="31"/>
      <c r="H79" s="82"/>
      <c r="I79" s="82"/>
      <c r="J79" s="85" t="s">
        <v>69</v>
      </c>
      <c r="K79" s="84">
        <f>ROUND(SUM(K76:K78),2)</f>
        <v>125</v>
      </c>
      <c r="L79" s="106">
        <v>0</v>
      </c>
      <c r="M79" s="83">
        <v>12.62</v>
      </c>
      <c r="N79" s="31">
        <f>ROUND(PRODUCT(K79:M79),2)</f>
        <v>0</v>
      </c>
      <c r="O79" s="92"/>
      <c r="P79" s="31" t="s">
        <v>67</v>
      </c>
      <c r="Q79" s="31">
        <f>P79*K79*L79</f>
        <v>0</v>
      </c>
      <c r="R79" s="32"/>
    </row>
    <row r="80" spans="2:20" x14ac:dyDescent="0.2">
      <c r="B80" s="33"/>
      <c r="C80" s="34"/>
      <c r="D80" s="80"/>
      <c r="E80" s="108" t="s">
        <v>78</v>
      </c>
      <c r="F80" s="31"/>
      <c r="G80" s="31"/>
      <c r="H80" s="82"/>
      <c r="I80" s="82"/>
      <c r="J80" s="87"/>
      <c r="K80" s="109">
        <f>K79</f>
        <v>125</v>
      </c>
      <c r="L80" s="110">
        <v>1</v>
      </c>
      <c r="M80" s="111">
        <f>M79</f>
        <v>12.62</v>
      </c>
      <c r="N80" s="31">
        <f>PRODUCT(K80:M80)</f>
        <v>1577.5</v>
      </c>
      <c r="O80" s="92"/>
      <c r="P80" s="37" t="str">
        <f>P79</f>
        <v>0,28</v>
      </c>
      <c r="Q80" s="31">
        <f>P80*K80*L80</f>
        <v>35</v>
      </c>
      <c r="R80" s="32"/>
      <c r="S80" s="112"/>
      <c r="T80" s="113"/>
    </row>
    <row r="81" spans="2:20" s="98" customFormat="1" x14ac:dyDescent="0.2">
      <c r="B81" s="99"/>
      <c r="C81" s="35"/>
      <c r="D81" s="80"/>
      <c r="E81" s="31" t="s">
        <v>17</v>
      </c>
      <c r="F81" s="31"/>
      <c r="G81" s="31"/>
      <c r="H81" s="82"/>
      <c r="I81" s="82"/>
      <c r="J81" s="86"/>
      <c r="K81" s="84"/>
      <c r="L81" s="106"/>
      <c r="M81" s="83"/>
      <c r="N81" s="31"/>
      <c r="O81" s="92"/>
      <c r="P81" s="31"/>
      <c r="Q81" s="31">
        <f t="shared" si="1"/>
        <v>0</v>
      </c>
      <c r="R81" s="32"/>
    </row>
    <row r="82" spans="2:20" s="98" customFormat="1" ht="51" x14ac:dyDescent="0.2">
      <c r="B82" s="99">
        <v>134</v>
      </c>
      <c r="C82" s="35"/>
      <c r="D82" s="80" t="s">
        <v>59</v>
      </c>
      <c r="E82" s="81" t="s">
        <v>60</v>
      </c>
      <c r="F82" s="31"/>
      <c r="G82" s="31"/>
      <c r="H82" s="82"/>
      <c r="I82" s="82"/>
      <c r="J82" s="86"/>
      <c r="K82" s="84"/>
      <c r="L82" s="106"/>
      <c r="M82" s="83"/>
      <c r="N82" s="31"/>
      <c r="O82" s="92"/>
      <c r="P82" s="31"/>
      <c r="Q82" s="31">
        <f t="shared" si="1"/>
        <v>0</v>
      </c>
      <c r="R82" s="32"/>
    </row>
    <row r="83" spans="2:20" s="98" customFormat="1" x14ac:dyDescent="0.2">
      <c r="B83" s="99"/>
      <c r="C83" s="35"/>
      <c r="D83" s="80"/>
      <c r="E83" s="80" t="s">
        <v>16</v>
      </c>
      <c r="F83" s="31"/>
      <c r="G83" s="31"/>
      <c r="H83" s="82"/>
      <c r="I83" s="82"/>
      <c r="J83" s="86"/>
      <c r="K83" s="84"/>
      <c r="L83" s="106"/>
      <c r="M83" s="83"/>
      <c r="N83" s="31"/>
      <c r="O83" s="92"/>
      <c r="P83" s="31"/>
      <c r="Q83" s="31">
        <f t="shared" si="1"/>
        <v>0</v>
      </c>
      <c r="R83" s="32"/>
    </row>
    <row r="84" spans="2:20" s="98" customFormat="1" x14ac:dyDescent="0.2">
      <c r="B84" s="99"/>
      <c r="C84" s="35"/>
      <c r="D84" s="80"/>
      <c r="E84" s="80" t="s">
        <v>17</v>
      </c>
      <c r="F84" s="31">
        <v>26</v>
      </c>
      <c r="G84" s="31"/>
      <c r="H84" s="82"/>
      <c r="I84" s="82"/>
      <c r="J84" s="86"/>
      <c r="K84" s="84">
        <f>ROUND(PRODUCT(F84:I84),2)</f>
        <v>26</v>
      </c>
      <c r="L84" s="106"/>
      <c r="M84" s="83"/>
      <c r="N84" s="31"/>
      <c r="O84" s="92"/>
      <c r="P84" s="31"/>
      <c r="Q84" s="31">
        <f t="shared" si="1"/>
        <v>0</v>
      </c>
      <c r="R84" s="32"/>
    </row>
    <row r="85" spans="2:20" s="98" customFormat="1" x14ac:dyDescent="0.2">
      <c r="B85" s="99"/>
      <c r="C85" s="35"/>
      <c r="D85" s="80"/>
      <c r="E85" s="31"/>
      <c r="F85" s="31"/>
      <c r="G85" s="31"/>
      <c r="H85" s="82"/>
      <c r="I85" s="82"/>
      <c r="J85" s="86"/>
      <c r="K85" s="84"/>
      <c r="L85" s="106"/>
      <c r="M85" s="83"/>
      <c r="N85" s="31"/>
      <c r="O85" s="92"/>
      <c r="P85" s="31"/>
      <c r="Q85" s="31">
        <f t="shared" si="1"/>
        <v>0</v>
      </c>
      <c r="R85" s="32"/>
    </row>
    <row r="86" spans="2:20" s="98" customFormat="1" x14ac:dyDescent="0.2">
      <c r="B86" s="99"/>
      <c r="C86" s="35"/>
      <c r="D86" s="80"/>
      <c r="E86" s="31" t="s">
        <v>19</v>
      </c>
      <c r="F86" s="31"/>
      <c r="G86" s="31"/>
      <c r="H86" s="82"/>
      <c r="I86" s="82"/>
      <c r="J86" s="85" t="s">
        <v>70</v>
      </c>
      <c r="K86" s="84">
        <f>ROUND(SUM(K83:K85),2)</f>
        <v>26</v>
      </c>
      <c r="L86" s="106">
        <v>0</v>
      </c>
      <c r="M86" s="83">
        <v>45.47</v>
      </c>
      <c r="N86" s="31">
        <f>ROUND(PRODUCT(K86:M86),2)</f>
        <v>0</v>
      </c>
      <c r="O86" s="92"/>
      <c r="P86" s="31">
        <v>1.0900000000000001</v>
      </c>
      <c r="Q86" s="31">
        <f>P86*K86*L86</f>
        <v>0</v>
      </c>
      <c r="R86" s="32"/>
    </row>
    <row r="87" spans="2:20" x14ac:dyDescent="0.2">
      <c r="B87" s="33"/>
      <c r="C87" s="34"/>
      <c r="D87" s="80"/>
      <c r="E87" s="108" t="s">
        <v>78</v>
      </c>
      <c r="F87" s="31"/>
      <c r="G87" s="31"/>
      <c r="H87" s="82"/>
      <c r="I87" s="82"/>
      <c r="J87" s="87"/>
      <c r="K87" s="109">
        <f>K86</f>
        <v>26</v>
      </c>
      <c r="L87" s="110">
        <v>1</v>
      </c>
      <c r="M87" s="111">
        <f>M86</f>
        <v>45.47</v>
      </c>
      <c r="N87" s="31">
        <f>PRODUCT(K87:M87)</f>
        <v>1182.22</v>
      </c>
      <c r="O87" s="92"/>
      <c r="P87" s="37">
        <f>P86</f>
        <v>1.0900000000000001</v>
      </c>
      <c r="Q87" s="31">
        <f>P87*K87*L87</f>
        <v>28.340000000000003</v>
      </c>
      <c r="R87" s="32"/>
      <c r="S87" s="112"/>
      <c r="T87" s="113"/>
    </row>
    <row r="88" spans="2:20" s="98" customFormat="1" x14ac:dyDescent="0.2">
      <c r="B88" s="99"/>
      <c r="C88" s="35"/>
      <c r="D88" s="80"/>
      <c r="E88" s="31" t="s">
        <v>17</v>
      </c>
      <c r="F88" s="31"/>
      <c r="G88" s="31"/>
      <c r="H88" s="82"/>
      <c r="I88" s="82"/>
      <c r="J88" s="86"/>
      <c r="K88" s="84"/>
      <c r="L88" s="106"/>
      <c r="M88" s="83"/>
      <c r="N88" s="31"/>
      <c r="O88" s="92"/>
      <c r="P88" s="31"/>
      <c r="Q88" s="31">
        <f t="shared" si="1"/>
        <v>0</v>
      </c>
      <c r="R88" s="32"/>
    </row>
    <row r="89" spans="2:20" s="98" customFormat="1" ht="61.2" x14ac:dyDescent="0.2">
      <c r="B89" s="99">
        <v>135</v>
      </c>
      <c r="C89" s="35"/>
      <c r="D89" s="80" t="s">
        <v>61</v>
      </c>
      <c r="E89" s="81" t="s">
        <v>62</v>
      </c>
      <c r="F89" s="31"/>
      <c r="G89" s="31"/>
      <c r="H89" s="82"/>
      <c r="I89" s="82"/>
      <c r="J89" s="86"/>
      <c r="K89" s="84"/>
      <c r="L89" s="106"/>
      <c r="M89" s="83"/>
      <c r="N89" s="31"/>
      <c r="O89" s="92"/>
      <c r="P89" s="31"/>
      <c r="Q89" s="31">
        <f t="shared" si="1"/>
        <v>0</v>
      </c>
      <c r="R89" s="32"/>
    </row>
    <row r="90" spans="2:20" s="98" customFormat="1" x14ac:dyDescent="0.2">
      <c r="B90" s="99"/>
      <c r="C90" s="35"/>
      <c r="D90" s="80"/>
      <c r="E90" s="80" t="s">
        <v>16</v>
      </c>
      <c r="F90" s="31"/>
      <c r="G90" s="31"/>
      <c r="H90" s="82"/>
      <c r="I90" s="82"/>
      <c r="J90" s="86"/>
      <c r="K90" s="84"/>
      <c r="L90" s="106"/>
      <c r="M90" s="83"/>
      <c r="N90" s="31"/>
      <c r="O90" s="92"/>
      <c r="P90" s="31"/>
      <c r="Q90" s="31">
        <f t="shared" si="1"/>
        <v>0</v>
      </c>
      <c r="R90" s="32"/>
    </row>
    <row r="91" spans="2:20" s="98" customFormat="1" x14ac:dyDescent="0.2">
      <c r="B91" s="99"/>
      <c r="C91" s="35"/>
      <c r="D91" s="80"/>
      <c r="E91" s="80" t="s">
        <v>17</v>
      </c>
      <c r="F91" s="31">
        <v>26</v>
      </c>
      <c r="G91" s="31"/>
      <c r="H91" s="82"/>
      <c r="I91" s="82"/>
      <c r="J91" s="86"/>
      <c r="K91" s="84">
        <f>ROUND(PRODUCT(F91:I91),2)</f>
        <v>26</v>
      </c>
      <c r="L91" s="106"/>
      <c r="M91" s="83"/>
      <c r="N91" s="31"/>
      <c r="O91" s="92"/>
      <c r="P91" s="31"/>
      <c r="Q91" s="31">
        <f t="shared" si="1"/>
        <v>0</v>
      </c>
      <c r="R91" s="32"/>
    </row>
    <row r="92" spans="2:20" s="98" customFormat="1" x14ac:dyDescent="0.2">
      <c r="B92" s="99"/>
      <c r="C92" s="35"/>
      <c r="D92" s="80"/>
      <c r="E92" s="31"/>
      <c r="F92" s="31"/>
      <c r="G92" s="31"/>
      <c r="H92" s="82"/>
      <c r="I92" s="82"/>
      <c r="J92" s="86"/>
      <c r="K92" s="84"/>
      <c r="L92" s="106"/>
      <c r="M92" s="83"/>
      <c r="N92" s="31"/>
      <c r="O92" s="92"/>
      <c r="P92" s="31"/>
      <c r="Q92" s="31">
        <f t="shared" si="1"/>
        <v>0</v>
      </c>
      <c r="R92" s="32"/>
    </row>
    <row r="93" spans="2:20" s="98" customFormat="1" x14ac:dyDescent="0.2">
      <c r="B93" s="99"/>
      <c r="C93" s="35"/>
      <c r="D93" s="80"/>
      <c r="E93" s="31" t="s">
        <v>19</v>
      </c>
      <c r="F93" s="31"/>
      <c r="G93" s="31"/>
      <c r="H93" s="82"/>
      <c r="I93" s="82"/>
      <c r="J93" s="85" t="s">
        <v>70</v>
      </c>
      <c r="K93" s="84">
        <f>ROUND(SUM(K90:K92),2)</f>
        <v>26</v>
      </c>
      <c r="L93" s="106">
        <v>0</v>
      </c>
      <c r="M93" s="83">
        <v>69.92</v>
      </c>
      <c r="N93" s="31">
        <f>ROUND(PRODUCT(K93:M93),2)</f>
        <v>0</v>
      </c>
      <c r="O93" s="92"/>
      <c r="P93" s="58">
        <v>1.57</v>
      </c>
      <c r="Q93" s="31">
        <f>P93*K93*L93</f>
        <v>0</v>
      </c>
      <c r="R93" s="32"/>
    </row>
    <row r="94" spans="2:20" x14ac:dyDescent="0.2">
      <c r="B94" s="33"/>
      <c r="C94" s="34"/>
      <c r="D94" s="80"/>
      <c r="E94" s="108" t="s">
        <v>78</v>
      </c>
      <c r="F94" s="31"/>
      <c r="G94" s="31"/>
      <c r="H94" s="82"/>
      <c r="I94" s="82"/>
      <c r="J94" s="87"/>
      <c r="K94" s="109">
        <f>K93</f>
        <v>26</v>
      </c>
      <c r="L94" s="110">
        <v>1</v>
      </c>
      <c r="M94" s="111">
        <f>M93</f>
        <v>69.92</v>
      </c>
      <c r="N94" s="31">
        <f>PRODUCT(K94:M94)</f>
        <v>1817.92</v>
      </c>
      <c r="O94" s="92"/>
      <c r="P94" s="37">
        <f>P93</f>
        <v>1.57</v>
      </c>
      <c r="Q94" s="31">
        <f>P94*K94*L94</f>
        <v>40.82</v>
      </c>
      <c r="R94" s="32"/>
      <c r="S94" s="112"/>
      <c r="T94" s="113"/>
    </row>
    <row r="95" spans="2:20" s="98" customFormat="1" x14ac:dyDescent="0.2">
      <c r="B95" s="99"/>
      <c r="C95" s="35"/>
      <c r="D95" s="80"/>
      <c r="E95" s="31" t="s">
        <v>17</v>
      </c>
      <c r="F95" s="31"/>
      <c r="G95" s="31"/>
      <c r="H95" s="82"/>
      <c r="I95" s="82"/>
      <c r="J95" s="86"/>
      <c r="K95" s="84"/>
      <c r="L95" s="106"/>
      <c r="M95" s="83"/>
      <c r="N95" s="31"/>
      <c r="O95" s="92"/>
      <c r="P95" s="31"/>
      <c r="Q95" s="31">
        <f t="shared" si="1"/>
        <v>0</v>
      </c>
      <c r="R95" s="32"/>
    </row>
    <row r="96" spans="2:20" s="98" customFormat="1" ht="40.799999999999997" x14ac:dyDescent="0.2">
      <c r="B96" s="99">
        <v>136</v>
      </c>
      <c r="C96" s="35"/>
      <c r="D96" s="80" t="s">
        <v>63</v>
      </c>
      <c r="E96" s="81" t="s">
        <v>64</v>
      </c>
      <c r="F96" s="31"/>
      <c r="G96" s="31"/>
      <c r="H96" s="82"/>
      <c r="I96" s="82"/>
      <c r="J96" s="86"/>
      <c r="K96" s="84"/>
      <c r="L96" s="106"/>
      <c r="M96" s="83"/>
      <c r="N96" s="31"/>
      <c r="O96" s="92"/>
      <c r="P96" s="31"/>
      <c r="Q96" s="31">
        <f t="shared" si="1"/>
        <v>0</v>
      </c>
      <c r="R96" s="32"/>
    </row>
    <row r="97" spans="2:20" s="98" customFormat="1" x14ac:dyDescent="0.2">
      <c r="B97" s="99"/>
      <c r="C97" s="35"/>
      <c r="D97" s="80"/>
      <c r="E97" s="80" t="s">
        <v>16</v>
      </c>
      <c r="F97" s="31"/>
      <c r="G97" s="31"/>
      <c r="H97" s="82"/>
      <c r="I97" s="82"/>
      <c r="J97" s="86"/>
      <c r="K97" s="84"/>
      <c r="L97" s="106"/>
      <c r="M97" s="83"/>
      <c r="N97" s="31"/>
      <c r="O97" s="92"/>
      <c r="P97" s="31"/>
      <c r="Q97" s="31">
        <f t="shared" si="1"/>
        <v>0</v>
      </c>
      <c r="R97" s="32"/>
    </row>
    <row r="98" spans="2:20" s="98" customFormat="1" x14ac:dyDescent="0.2">
      <c r="B98" s="99"/>
      <c r="C98" s="35"/>
      <c r="D98" s="80"/>
      <c r="E98" s="80"/>
      <c r="F98" s="31">
        <v>118</v>
      </c>
      <c r="G98" s="31"/>
      <c r="H98" s="82"/>
      <c r="I98" s="82"/>
      <c r="J98" s="86"/>
      <c r="K98" s="84">
        <f>ROUND(PRODUCT(F98:I98),2)</f>
        <v>118</v>
      </c>
      <c r="L98" s="106"/>
      <c r="M98" s="83"/>
      <c r="N98" s="31"/>
      <c r="O98" s="92"/>
      <c r="P98" s="31"/>
      <c r="Q98" s="31">
        <f>P98*K98</f>
        <v>0</v>
      </c>
      <c r="R98" s="32"/>
    </row>
    <row r="99" spans="2:20" s="98" customFormat="1" x14ac:dyDescent="0.2">
      <c r="B99" s="99"/>
      <c r="C99" s="35"/>
      <c r="D99" s="80"/>
      <c r="E99" s="31"/>
      <c r="F99" s="31"/>
      <c r="G99" s="31"/>
      <c r="H99" s="82"/>
      <c r="I99" s="82"/>
      <c r="J99" s="86"/>
      <c r="K99" s="84"/>
      <c r="L99" s="106"/>
      <c r="M99" s="83"/>
      <c r="N99" s="31"/>
      <c r="O99" s="92"/>
      <c r="P99" s="31"/>
      <c r="Q99" s="31">
        <f>P99*K99</f>
        <v>0</v>
      </c>
      <c r="R99" s="32"/>
    </row>
    <row r="100" spans="2:20" s="98" customFormat="1" x14ac:dyDescent="0.2">
      <c r="B100" s="99"/>
      <c r="C100" s="35"/>
      <c r="D100" s="80"/>
      <c r="E100" s="31" t="s">
        <v>19</v>
      </c>
      <c r="F100" s="31"/>
      <c r="G100" s="31"/>
      <c r="H100" s="82"/>
      <c r="I100" s="82"/>
      <c r="J100" s="85" t="s">
        <v>70</v>
      </c>
      <c r="K100" s="84">
        <f>ROUND(SUM(K97:K99),2)</f>
        <v>118</v>
      </c>
      <c r="L100" s="106">
        <v>0</v>
      </c>
      <c r="M100" s="83">
        <v>11.84</v>
      </c>
      <c r="N100" s="31">
        <f>ROUND(PRODUCT(K100:M100),2)</f>
        <v>0</v>
      </c>
      <c r="O100" s="92"/>
      <c r="P100" s="58">
        <v>0.28000000000000003</v>
      </c>
      <c r="Q100" s="31">
        <f>P100*K100*L100</f>
        <v>0</v>
      </c>
      <c r="R100" s="32"/>
    </row>
    <row r="101" spans="2:20" x14ac:dyDescent="0.2">
      <c r="B101" s="33"/>
      <c r="C101" s="34"/>
      <c r="D101" s="80"/>
      <c r="E101" s="108" t="s">
        <v>78</v>
      </c>
      <c r="F101" s="31"/>
      <c r="G101" s="31"/>
      <c r="H101" s="82"/>
      <c r="I101" s="82"/>
      <c r="J101" s="87"/>
      <c r="K101" s="109">
        <v>9.9999999999999995E-7</v>
      </c>
      <c r="L101" s="110">
        <v>1E-8</v>
      </c>
      <c r="M101" s="111">
        <f>M100</f>
        <v>11.84</v>
      </c>
      <c r="N101" s="31">
        <f>PRODUCT(K101:M101)</f>
        <v>1.1840000000000001E-13</v>
      </c>
      <c r="O101" s="92"/>
      <c r="P101" s="37">
        <f>P100</f>
        <v>0.28000000000000003</v>
      </c>
      <c r="Q101" s="31">
        <f>P101*K101*L101</f>
        <v>2.8000000000000001E-15</v>
      </c>
      <c r="R101" s="32"/>
      <c r="S101" s="112"/>
      <c r="T101" s="113"/>
    </row>
    <row r="102" spans="2:20" s="98" customFormat="1" x14ac:dyDescent="0.2">
      <c r="B102" s="99"/>
      <c r="C102" s="35"/>
      <c r="D102" s="80"/>
      <c r="E102" s="31"/>
      <c r="F102" s="31"/>
      <c r="G102" s="31"/>
      <c r="H102" s="82"/>
      <c r="I102" s="82"/>
      <c r="J102" s="85"/>
      <c r="K102" s="84"/>
      <c r="L102" s="106"/>
      <c r="M102" s="83"/>
      <c r="N102" s="31"/>
      <c r="O102" s="92"/>
      <c r="P102" s="58"/>
      <c r="Q102" s="31"/>
      <c r="R102" s="32"/>
    </row>
    <row r="103" spans="2:20" s="98" customFormat="1" ht="51" x14ac:dyDescent="0.2">
      <c r="B103" s="99">
        <v>137</v>
      </c>
      <c r="C103" s="35"/>
      <c r="D103" s="80" t="s">
        <v>74</v>
      </c>
      <c r="E103" s="81" t="s">
        <v>73</v>
      </c>
      <c r="F103" s="31"/>
      <c r="G103" s="31"/>
      <c r="H103" s="82"/>
      <c r="I103" s="82"/>
      <c r="J103" s="86"/>
      <c r="K103" s="84"/>
      <c r="L103" s="106"/>
      <c r="M103" s="83"/>
      <c r="N103" s="31"/>
      <c r="O103" s="92"/>
      <c r="P103" s="31"/>
      <c r="Q103" s="31">
        <f>P103*K103</f>
        <v>0</v>
      </c>
      <c r="R103" s="32"/>
    </row>
    <row r="104" spans="2:20" s="98" customFormat="1" x14ac:dyDescent="0.2">
      <c r="B104" s="99"/>
      <c r="C104" s="35"/>
      <c r="D104" s="80"/>
      <c r="E104" s="80" t="s">
        <v>16</v>
      </c>
      <c r="F104" s="31"/>
      <c r="G104" s="31"/>
      <c r="H104" s="82"/>
      <c r="I104" s="82"/>
      <c r="J104" s="86"/>
      <c r="K104" s="84"/>
      <c r="L104" s="106"/>
      <c r="M104" s="83"/>
      <c r="N104" s="31"/>
      <c r="O104" s="92"/>
      <c r="P104" s="31"/>
      <c r="Q104" s="31">
        <f>P104*K104</f>
        <v>0</v>
      </c>
      <c r="R104" s="32"/>
    </row>
    <row r="105" spans="2:20" s="98" customFormat="1" x14ac:dyDescent="0.2">
      <c r="B105" s="99"/>
      <c r="C105" s="35"/>
      <c r="D105" s="80"/>
      <c r="E105" s="80"/>
      <c r="F105" s="31">
        <v>20</v>
      </c>
      <c r="G105" s="31"/>
      <c r="H105" s="82"/>
      <c r="I105" s="82"/>
      <c r="J105" s="86"/>
      <c r="K105" s="84">
        <f>ROUND(PRODUCT(F105:I105),2)</f>
        <v>20</v>
      </c>
      <c r="L105" s="106"/>
      <c r="M105" s="83"/>
      <c r="N105" s="31"/>
      <c r="O105" s="92"/>
      <c r="P105" s="31"/>
      <c r="Q105" s="31">
        <f>P105*K105</f>
        <v>0</v>
      </c>
      <c r="R105" s="32"/>
    </row>
    <row r="106" spans="2:20" s="98" customFormat="1" x14ac:dyDescent="0.2">
      <c r="B106" s="99"/>
      <c r="C106" s="35"/>
      <c r="D106" s="80"/>
      <c r="E106" s="31"/>
      <c r="F106" s="31"/>
      <c r="G106" s="31"/>
      <c r="H106" s="82"/>
      <c r="I106" s="82"/>
      <c r="J106" s="86"/>
      <c r="K106" s="84"/>
      <c r="L106" s="106"/>
      <c r="M106" s="83"/>
      <c r="N106" s="31"/>
      <c r="O106" s="92"/>
      <c r="P106" s="31"/>
      <c r="Q106" s="31">
        <f>P106*K106</f>
        <v>0</v>
      </c>
      <c r="R106" s="32"/>
    </row>
    <row r="107" spans="2:20" s="98" customFormat="1" x14ac:dyDescent="0.2">
      <c r="B107" s="99"/>
      <c r="C107" s="35"/>
      <c r="D107" s="80"/>
      <c r="E107" s="31" t="s">
        <v>19</v>
      </c>
      <c r="F107" s="31"/>
      <c r="G107" s="31"/>
      <c r="H107" s="82"/>
      <c r="I107" s="82"/>
      <c r="J107" s="85" t="s">
        <v>70</v>
      </c>
      <c r="K107" s="84">
        <f>ROUND(SUM(K104:K106),2)</f>
        <v>20</v>
      </c>
      <c r="L107" s="106">
        <v>0</v>
      </c>
      <c r="M107" s="83">
        <v>21.26</v>
      </c>
      <c r="N107" s="31">
        <f>ROUND(PRODUCT(K107:M107),2)</f>
        <v>0</v>
      </c>
      <c r="O107" s="92"/>
      <c r="P107" s="58">
        <v>0.51</v>
      </c>
      <c r="Q107" s="31">
        <f>P107*K107*L107</f>
        <v>0</v>
      </c>
      <c r="R107" s="32"/>
    </row>
    <row r="108" spans="2:20" x14ac:dyDescent="0.2">
      <c r="B108" s="33"/>
      <c r="C108" s="34"/>
      <c r="D108" s="80"/>
      <c r="E108" s="108" t="s">
        <v>78</v>
      </c>
      <c r="F108" s="31"/>
      <c r="G108" s="31"/>
      <c r="H108" s="82"/>
      <c r="I108" s="82"/>
      <c r="J108" s="87"/>
      <c r="K108" s="109">
        <v>9.9999999999999995E-7</v>
      </c>
      <c r="L108" s="110">
        <v>1E-8</v>
      </c>
      <c r="M108" s="111">
        <f>M107</f>
        <v>21.26</v>
      </c>
      <c r="N108" s="31">
        <f>PRODUCT(K108:M108)</f>
        <v>2.1260000000000002E-13</v>
      </c>
      <c r="O108" s="92"/>
      <c r="P108" s="37">
        <f>P107</f>
        <v>0.51</v>
      </c>
      <c r="Q108" s="31">
        <f>P108*K108*L108</f>
        <v>5.1E-15</v>
      </c>
      <c r="R108" s="32"/>
      <c r="S108" s="112"/>
      <c r="T108" s="113"/>
    </row>
    <row r="109" spans="2:20" s="98" customFormat="1" x14ac:dyDescent="0.2">
      <c r="B109" s="99"/>
      <c r="C109" s="35"/>
      <c r="D109" s="80"/>
      <c r="E109" s="31"/>
      <c r="F109" s="31"/>
      <c r="G109" s="31"/>
      <c r="H109" s="82"/>
      <c r="I109" s="82"/>
      <c r="J109" s="85"/>
      <c r="K109" s="84"/>
      <c r="L109" s="106"/>
      <c r="M109" s="83"/>
      <c r="N109" s="31"/>
      <c r="O109" s="92"/>
      <c r="P109" s="58"/>
      <c r="Q109" s="31"/>
      <c r="R109" s="32"/>
    </row>
    <row r="110" spans="2:20" s="98" customFormat="1" ht="61.2" x14ac:dyDescent="0.2">
      <c r="B110" s="99">
        <v>138</v>
      </c>
      <c r="C110" s="35"/>
      <c r="D110" s="80" t="s">
        <v>65</v>
      </c>
      <c r="E110" s="81" t="s">
        <v>66</v>
      </c>
      <c r="F110" s="31"/>
      <c r="G110" s="31"/>
      <c r="H110" s="82"/>
      <c r="I110" s="82"/>
      <c r="J110" s="86"/>
      <c r="K110" s="84"/>
      <c r="L110" s="106"/>
      <c r="M110" s="83"/>
      <c r="N110" s="31"/>
      <c r="O110" s="92"/>
      <c r="P110" s="31"/>
      <c r="Q110" s="31">
        <f t="shared" si="1"/>
        <v>0</v>
      </c>
      <c r="R110" s="32"/>
    </row>
    <row r="111" spans="2:20" s="98" customFormat="1" x14ac:dyDescent="0.2">
      <c r="B111" s="99"/>
      <c r="C111" s="35"/>
      <c r="D111" s="80"/>
      <c r="E111" s="80" t="s">
        <v>16</v>
      </c>
      <c r="F111" s="31"/>
      <c r="G111" s="31"/>
      <c r="H111" s="82"/>
      <c r="I111" s="82"/>
      <c r="J111" s="86"/>
      <c r="K111" s="84"/>
      <c r="L111" s="106"/>
      <c r="M111" s="83"/>
      <c r="N111" s="31"/>
      <c r="O111" s="92"/>
      <c r="P111" s="31"/>
      <c r="Q111" s="31">
        <f t="shared" si="1"/>
        <v>0</v>
      </c>
      <c r="R111" s="32"/>
    </row>
    <row r="112" spans="2:20" s="98" customFormat="1" x14ac:dyDescent="0.2">
      <c r="B112" s="99"/>
      <c r="C112" s="35"/>
      <c r="D112" s="80"/>
      <c r="E112" s="80" t="s">
        <v>22</v>
      </c>
      <c r="F112" s="31">
        <v>26</v>
      </c>
      <c r="G112" s="31">
        <v>12.25</v>
      </c>
      <c r="H112" s="82"/>
      <c r="I112" s="82"/>
      <c r="J112" s="86"/>
      <c r="K112" s="84">
        <f>ROUND(PRODUCT(F112:I112),2)</f>
        <v>318.5</v>
      </c>
      <c r="L112" s="106"/>
      <c r="M112" s="83"/>
      <c r="N112" s="31"/>
      <c r="O112" s="92"/>
      <c r="P112" s="31"/>
      <c r="Q112" s="31">
        <f t="shared" si="1"/>
        <v>0</v>
      </c>
      <c r="R112" s="32"/>
    </row>
    <row r="113" spans="2:20" s="98" customFormat="1" x14ac:dyDescent="0.2">
      <c r="B113" s="99"/>
      <c r="C113" s="35"/>
      <c r="D113" s="80"/>
      <c r="E113" s="31"/>
      <c r="F113" s="31"/>
      <c r="G113" s="31"/>
      <c r="H113" s="82"/>
      <c r="I113" s="82"/>
      <c r="J113" s="86"/>
      <c r="K113" s="84"/>
      <c r="L113" s="106"/>
      <c r="M113" s="83"/>
      <c r="N113" s="31"/>
      <c r="O113" s="92"/>
      <c r="P113" s="31"/>
      <c r="Q113" s="31">
        <f t="shared" si="1"/>
        <v>0</v>
      </c>
      <c r="R113" s="32"/>
    </row>
    <row r="114" spans="2:20" s="98" customFormat="1" x14ac:dyDescent="0.2">
      <c r="B114" s="99"/>
      <c r="C114" s="35"/>
      <c r="D114" s="80"/>
      <c r="E114" s="31" t="s">
        <v>18</v>
      </c>
      <c r="F114" s="31"/>
      <c r="G114" s="31"/>
      <c r="H114" s="82"/>
      <c r="I114" s="82"/>
      <c r="J114" s="85" t="s">
        <v>69</v>
      </c>
      <c r="K114" s="84">
        <f>ROUND(SUM(K111:K113),2)</f>
        <v>318.5</v>
      </c>
      <c r="L114" s="106">
        <v>0</v>
      </c>
      <c r="M114" s="83">
        <v>17.73</v>
      </c>
      <c r="N114" s="31">
        <f>ROUND(PRODUCT(K114:M114),2)</f>
        <v>0</v>
      </c>
      <c r="O114" s="92"/>
      <c r="P114" s="58">
        <v>0.43</v>
      </c>
      <c r="Q114" s="31">
        <f>P114*K114*L114</f>
        <v>0</v>
      </c>
      <c r="R114" s="32"/>
    </row>
    <row r="115" spans="2:20" x14ac:dyDescent="0.2">
      <c r="B115" s="33"/>
      <c r="C115" s="34"/>
      <c r="D115" s="80"/>
      <c r="E115" s="108" t="s">
        <v>78</v>
      </c>
      <c r="F115" s="31"/>
      <c r="G115" s="31"/>
      <c r="H115" s="82"/>
      <c r="I115" s="82"/>
      <c r="J115" s="87"/>
      <c r="K115" s="109">
        <v>9.9999999999999995E-7</v>
      </c>
      <c r="L115" s="110">
        <v>1E-8</v>
      </c>
      <c r="M115" s="111">
        <f>M114</f>
        <v>17.73</v>
      </c>
      <c r="N115" s="31">
        <f>PRODUCT(K115:M115)</f>
        <v>1.7730000000000001E-13</v>
      </c>
      <c r="O115" s="92"/>
      <c r="P115" s="37">
        <f>P114</f>
        <v>0.43</v>
      </c>
      <c r="Q115" s="31">
        <f>P115*K115*L115</f>
        <v>4.2999999999999997E-15</v>
      </c>
      <c r="R115" s="32"/>
      <c r="S115" s="112"/>
      <c r="T115" s="113"/>
    </row>
    <row r="116" spans="2:20" s="98" customFormat="1" x14ac:dyDescent="0.2">
      <c r="B116" s="99"/>
      <c r="C116" s="35"/>
      <c r="D116" s="80"/>
      <c r="E116" s="31" t="s">
        <v>17</v>
      </c>
      <c r="F116" s="31"/>
      <c r="G116" s="31"/>
      <c r="H116" s="82"/>
      <c r="I116" s="82"/>
      <c r="J116" s="86"/>
      <c r="K116" s="84"/>
      <c r="L116" s="106"/>
      <c r="M116" s="83"/>
      <c r="N116" s="31"/>
      <c r="O116" s="92"/>
      <c r="P116" s="31"/>
      <c r="Q116" s="31">
        <f t="shared" si="1"/>
        <v>0</v>
      </c>
      <c r="R116" s="32"/>
    </row>
    <row r="117" spans="2:20" s="98" customFormat="1" ht="13.2" x14ac:dyDescent="0.2">
      <c r="B117" s="99"/>
      <c r="C117" s="51"/>
      <c r="D117" s="48"/>
      <c r="E117" s="100" t="str">
        <f>CONCATENATE("Totale fase ",E4)</f>
        <v>Totale fase Rete scarico acque bianche</v>
      </c>
      <c r="F117" s="101"/>
      <c r="G117" s="101"/>
      <c r="H117" s="102"/>
      <c r="I117" s="102"/>
      <c r="J117" s="101"/>
      <c r="K117" s="101"/>
      <c r="L117" s="114"/>
      <c r="M117" s="103"/>
      <c r="N117" s="103"/>
      <c r="O117" s="93">
        <f>SUM(N9:N114)</f>
        <v>14513.71</v>
      </c>
      <c r="P117" s="52"/>
      <c r="Q117" s="53"/>
      <c r="R117" s="104">
        <f>SUM(Q9:Q114)</f>
        <v>364.98999999999995</v>
      </c>
    </row>
    <row r="118" spans="2:20" ht="10.8" thickBot="1" x14ac:dyDescent="0.25">
      <c r="B118" s="26"/>
      <c r="C118" s="27"/>
      <c r="D118" s="27"/>
      <c r="E118" s="36"/>
      <c r="F118" s="28"/>
      <c r="G118" s="28"/>
      <c r="H118" s="29"/>
      <c r="I118" s="29"/>
      <c r="J118" s="28"/>
      <c r="K118" s="28"/>
      <c r="L118" s="115"/>
      <c r="M118" s="30"/>
      <c r="N118" s="69"/>
      <c r="O118" s="92"/>
      <c r="P118" s="38"/>
      <c r="Q118" s="39"/>
      <c r="R118" s="76"/>
    </row>
    <row r="119" spans="2:20" ht="12.6" thickTop="1" thickBot="1" x14ac:dyDescent="0.25">
      <c r="B119" s="54"/>
      <c r="C119" s="55"/>
      <c r="D119" s="56"/>
      <c r="E119" s="59" t="s">
        <v>15</v>
      </c>
      <c r="F119" s="60"/>
      <c r="G119" s="60"/>
      <c r="H119" s="61"/>
      <c r="I119" s="61"/>
      <c r="J119" s="62"/>
      <c r="K119" s="60"/>
      <c r="L119" s="89"/>
      <c r="M119" s="63"/>
      <c r="N119" s="70"/>
      <c r="O119" s="95">
        <f>+ROUND(SUM(O4:O118),2)</f>
        <v>14513.71</v>
      </c>
      <c r="P119" s="64"/>
      <c r="Q119" s="64"/>
      <c r="R119" s="77">
        <f>ROUND(SUM(R4:R117),2)</f>
        <v>364.99</v>
      </c>
    </row>
    <row r="120" spans="2:20" ht="12" thickTop="1" x14ac:dyDescent="0.2">
      <c r="B120" s="7"/>
      <c r="C120" s="9"/>
      <c r="D120" s="9"/>
      <c r="E120" s="9"/>
      <c r="F120" s="9"/>
      <c r="G120" s="9"/>
      <c r="H120" s="9"/>
      <c r="I120" s="9"/>
      <c r="J120" s="9"/>
      <c r="K120" s="9"/>
      <c r="L120" s="90"/>
      <c r="M120" s="10"/>
      <c r="N120" s="71"/>
      <c r="O120" s="96"/>
      <c r="P120" s="11"/>
      <c r="Q120" s="12"/>
      <c r="R120" s="78"/>
    </row>
    <row r="121" spans="2:20" ht="11.4" x14ac:dyDescent="0.2">
      <c r="B121" s="97"/>
      <c r="C121" s="8"/>
      <c r="D121" s="8"/>
      <c r="E121" s="116"/>
      <c r="F121" s="116"/>
      <c r="G121" s="116"/>
      <c r="H121" s="116"/>
      <c r="I121" s="116"/>
      <c r="J121" s="116"/>
      <c r="K121" s="116"/>
      <c r="L121" s="116"/>
      <c r="M121" s="116"/>
      <c r="N121" s="116"/>
      <c r="O121" s="116"/>
      <c r="P121" s="13"/>
      <c r="Q121" s="14"/>
      <c r="R121" s="79"/>
    </row>
    <row r="122" spans="2:20" x14ac:dyDescent="0.2">
      <c r="E122" s="116"/>
      <c r="F122" s="116"/>
      <c r="G122" s="116"/>
      <c r="H122" s="116"/>
      <c r="I122" s="116"/>
      <c r="J122" s="116"/>
      <c r="K122" s="116"/>
      <c r="L122" s="116"/>
      <c r="M122" s="116"/>
      <c r="N122" s="116"/>
      <c r="O122" s="116"/>
      <c r="P122" s="2"/>
    </row>
  </sheetData>
  <mergeCells count="2">
    <mergeCell ref="E121:O122"/>
    <mergeCell ref="L2:L3"/>
  </mergeCells>
  <phoneticPr fontId="0" type="noConversion"/>
  <conditionalFormatting sqref="E238:E64515">
    <cfRule type="expression" dxfId="30" priority="432" stopIfTrue="1">
      <formula>#REF!="1"</formula>
    </cfRule>
    <cfRule type="expression" dxfId="29" priority="433" stopIfTrue="1">
      <formula>#REF!="2"</formula>
    </cfRule>
    <cfRule type="expression" dxfId="28" priority="434" stopIfTrue="1">
      <formula>#REF!="3"</formula>
    </cfRule>
  </conditionalFormatting>
  <conditionalFormatting sqref="F238:J64515">
    <cfRule type="expression" dxfId="27" priority="435" stopIfTrue="1">
      <formula>#REF!="3"</formula>
    </cfRule>
  </conditionalFormatting>
  <conditionalFormatting sqref="K238:K64515">
    <cfRule type="expression" dxfId="26" priority="436" stopIfTrue="1">
      <formula>#REF!="1"</formula>
    </cfRule>
    <cfRule type="expression" dxfId="25" priority="437" stopIfTrue="1">
      <formula>#REF!="3"</formula>
    </cfRule>
    <cfRule type="expression" dxfId="24" priority="438" stopIfTrue="1">
      <formula>_OIP1="3"</formula>
    </cfRule>
  </conditionalFormatting>
  <conditionalFormatting sqref="E2">
    <cfRule type="expression" dxfId="23" priority="439" stopIfTrue="1">
      <formula>#REF!="1"</formula>
    </cfRule>
    <cfRule type="expression" dxfId="22" priority="440" stopIfTrue="1">
      <formula>#REF!="2"</formula>
    </cfRule>
    <cfRule type="expression" dxfId="21" priority="441" stopIfTrue="1">
      <formula>#REF!="3"</formula>
    </cfRule>
  </conditionalFormatting>
  <conditionalFormatting sqref="E3">
    <cfRule type="expression" dxfId="20" priority="442" stopIfTrue="1">
      <formula>#REF!="1"</formula>
    </cfRule>
    <cfRule type="expression" dxfId="19" priority="443" stopIfTrue="1">
      <formula>#REF!="2"</formula>
    </cfRule>
    <cfRule type="expression" dxfId="18" priority="444" stopIfTrue="1">
      <formula>#REF!="3"</formula>
    </cfRule>
  </conditionalFormatting>
  <conditionalFormatting sqref="F2:J2 H3:J3">
    <cfRule type="expression" dxfId="17" priority="445" stopIfTrue="1">
      <formula>#REF!="3"</formula>
    </cfRule>
  </conditionalFormatting>
  <conditionalFormatting sqref="F3:G3">
    <cfRule type="expression" dxfId="16" priority="447" stopIfTrue="1">
      <formula>#REF!="3"</formula>
    </cfRule>
  </conditionalFormatting>
  <conditionalFormatting sqref="K2 M2:R2">
    <cfRule type="expression" dxfId="15" priority="448" stopIfTrue="1">
      <formula>#REF!="1"</formula>
    </cfRule>
    <cfRule type="expression" dxfId="14" priority="449" stopIfTrue="1">
      <formula>#REF!="3"</formula>
    </cfRule>
    <cfRule type="expression" dxfId="13" priority="450" stopIfTrue="1">
      <formula>_OIP1="3"</formula>
    </cfRule>
  </conditionalFormatting>
  <conditionalFormatting sqref="K3 M3:R3">
    <cfRule type="expression" dxfId="12" priority="451" stopIfTrue="1">
      <formula>#REF!="1"</formula>
    </cfRule>
    <cfRule type="expression" dxfId="11" priority="452" stopIfTrue="1">
      <formula>#REF!="3"</formula>
    </cfRule>
    <cfRule type="expression" dxfId="10" priority="453" stopIfTrue="1">
      <formula>_OIP1="3"</formula>
    </cfRule>
  </conditionalFormatting>
  <conditionalFormatting sqref="P118:R118">
    <cfRule type="expression" dxfId="9" priority="404">
      <formula>T118="3"</formula>
    </cfRule>
  </conditionalFormatting>
  <conditionalFormatting sqref="P117">
    <cfRule type="expression" dxfId="8" priority="56">
      <formula>T117="3"</formula>
    </cfRule>
  </conditionalFormatting>
  <conditionalFormatting sqref="P117">
    <cfRule type="expression" dxfId="7" priority="55">
      <formula>T117="3"</formula>
    </cfRule>
  </conditionalFormatting>
  <conditionalFormatting sqref="P117">
    <cfRule type="expression" dxfId="6" priority="54">
      <formula>T117="3"</formula>
    </cfRule>
  </conditionalFormatting>
  <conditionalFormatting sqref="P117:R117">
    <cfRule type="expression" dxfId="5" priority="53">
      <formula>T117="3"</formula>
    </cfRule>
  </conditionalFormatting>
  <conditionalFormatting sqref="P117:R117">
    <cfRule type="expression" dxfId="4" priority="52">
      <formula>T117="3"</formula>
    </cfRule>
  </conditionalFormatting>
  <conditionalFormatting sqref="P117:R117">
    <cfRule type="expression" dxfId="3" priority="51">
      <formula>T117="3"</formula>
    </cfRule>
  </conditionalFormatting>
  <conditionalFormatting sqref="L2">
    <cfRule type="expression" dxfId="2" priority="1" stopIfTrue="1">
      <formula>#REF!="1"</formula>
    </cfRule>
    <cfRule type="expression" dxfId="1" priority="2" stopIfTrue="1">
      <formula>#REF!="3"</formula>
    </cfRule>
    <cfRule type="expression" dxfId="0" priority="3" stopIfTrue="1">
      <formula>_OIP1="3"</formula>
    </cfRule>
  </conditionalFormatting>
  <pageMargins left="0.78740157480314965" right="0" top="0.78740157480314965" bottom="0.78740157480314965" header="0.51181102362204722" footer="0.59055118110236227"/>
  <pageSetup paperSize="9" scale="75" fitToHeight="0" orientation="landscape" r:id="rId1"/>
  <headerFooter alignWithMargins="0">
    <oddHeader>&amp;CPiattaforma Ambulanti Carne - Lotto 1.03 - stato consistenza lavori eseguiti&amp;Rstima &amp;A</oddHeader>
    <oddFooter>&amp;L&amp;D&amp;R&amp;P/&amp;N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Rete acque bianche</vt:lpstr>
      <vt:lpstr>'Rete acque bianche'!Area_stampa</vt:lpstr>
      <vt:lpstr>'Rete acque bianche'!Titoli_stampa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2015-03-11T11:25:40Z</cp:lastPrinted>
  <dcterms:created xsi:type="dcterms:W3CDTF">2005-07-14T10:38:54Z</dcterms:created>
  <dcterms:modified xsi:type="dcterms:W3CDTF">2015-03-11T11:25:42Z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