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Pavimentazioni" sheetId="1" r:id="rId1"/>
    <sheet name="Dati" sheetId="2" state="veryHidden" r:id="rId2"/>
  </sheets>
  <definedNames>
    <definedName name="_xlnm._FilterDatabase" localSheetId="0" hidden="1">Pavimentazioni!$B$3:$R$3</definedName>
    <definedName name="_xlnm.Print_Area" localSheetId="0">Pavimentazioni!$B$1:$R$62</definedName>
    <definedName name="_xlnm.Print_Titles" localSheetId="0">Pavimentazioni!$2:$3</definedName>
  </definedNames>
  <calcPr calcId="152511"/>
</workbook>
</file>

<file path=xl/calcChain.xml><?xml version="1.0" encoding="utf-8"?>
<calcChain xmlns="http://schemas.openxmlformats.org/spreadsheetml/2006/main">
  <c r="Q33" i="1" l="1"/>
  <c r="Q49" i="1"/>
  <c r="R58" i="1"/>
  <c r="O58" i="1"/>
  <c r="K49" i="1"/>
  <c r="K33" i="1"/>
  <c r="K48" i="1" l="1"/>
  <c r="K56" i="1" l="1"/>
  <c r="M56" i="1" l="1"/>
  <c r="N56" i="1" s="1"/>
  <c r="P49" i="1"/>
  <c r="M49" i="1"/>
  <c r="N49" i="1" s="1"/>
  <c r="P41" i="1"/>
  <c r="Q41" i="1" s="1"/>
  <c r="M41" i="1"/>
  <c r="N41" i="1" s="1"/>
  <c r="P33" i="1"/>
  <c r="M33" i="1"/>
  <c r="P26" i="1"/>
  <c r="M26" i="1"/>
  <c r="P18" i="1"/>
  <c r="Q18" i="1" s="1"/>
  <c r="M18" i="1"/>
  <c r="N18" i="1" s="1"/>
  <c r="P11" i="1"/>
  <c r="Q11" i="1" s="1"/>
  <c r="M11" i="1"/>
  <c r="N11" i="1" s="1"/>
  <c r="E58" i="1" l="1"/>
  <c r="Q57" i="1"/>
  <c r="P55" i="1"/>
  <c r="Q54" i="1"/>
  <c r="K53" i="1"/>
  <c r="K55" i="1" s="1"/>
  <c r="N55" i="1" s="1"/>
  <c r="Q52" i="1"/>
  <c r="Q51" i="1"/>
  <c r="Q50" i="1"/>
  <c r="Q47" i="1"/>
  <c r="K46" i="1"/>
  <c r="Q46" i="1" s="1"/>
  <c r="K45" i="1"/>
  <c r="Q44" i="1"/>
  <c r="Q43" i="1"/>
  <c r="Q42" i="1"/>
  <c r="Q39" i="1"/>
  <c r="K38" i="1"/>
  <c r="K37" i="1"/>
  <c r="Q37" i="1" s="1"/>
  <c r="Q36" i="1"/>
  <c r="Q35" i="1"/>
  <c r="K30" i="1"/>
  <c r="K32" i="1" s="1"/>
  <c r="Q24" i="1"/>
  <c r="K23" i="1"/>
  <c r="Q23" i="1" s="1"/>
  <c r="K22" i="1"/>
  <c r="Q21" i="1"/>
  <c r="Q20" i="1"/>
  <c r="Q19" i="1"/>
  <c r="Q16" i="1"/>
  <c r="K15" i="1"/>
  <c r="K17" i="1" s="1"/>
  <c r="Q17" i="1" s="1"/>
  <c r="Q14" i="1"/>
  <c r="Q13" i="1"/>
  <c r="Q12" i="1"/>
  <c r="Q9" i="1"/>
  <c r="K8" i="1"/>
  <c r="Q8" i="1" s="1"/>
  <c r="Q7" i="1"/>
  <c r="Q6" i="1"/>
  <c r="Q5" i="1"/>
  <c r="Q55" i="1" l="1"/>
  <c r="P56" i="1"/>
  <c r="Q56" i="1" s="1"/>
  <c r="N26" i="1"/>
  <c r="Q26" i="1"/>
  <c r="Q32" i="1"/>
  <c r="K10" i="1"/>
  <c r="Q10" i="1" s="1"/>
  <c r="Q48" i="1"/>
  <c r="K25" i="1"/>
  <c r="Q25" i="1" s="1"/>
  <c r="Q15" i="1"/>
  <c r="K40" i="1"/>
  <c r="Q40" i="1" s="1"/>
  <c r="N32" i="1"/>
  <c r="N17" i="1"/>
  <c r="Q22" i="1"/>
  <c r="Q38" i="1"/>
  <c r="Q45" i="1"/>
  <c r="Q53" i="1"/>
  <c r="N48" i="1" l="1"/>
  <c r="N10" i="1"/>
  <c r="N40" i="1"/>
  <c r="N25" i="1"/>
  <c r="N33" i="1"/>
  <c r="O61" i="1" l="1"/>
  <c r="R61" i="1" l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<sst xmlns="http://schemas.openxmlformats.org/spreadsheetml/2006/main" count="100" uniqueCount="77">
  <si>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</si>
  <si>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</si>
  <si>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</si>
  <si>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</si>
  <si>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</si>
  <si>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</si>
  <si>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</si>
  <si>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</si>
  <si>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</si>
  <si>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</si>
  <si>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</si>
  <si>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</si>
  <si>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</si>
  <si>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</si>
  <si>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</si>
  <si>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</si>
  <si>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</si>
  <si>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</si>
  <si>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/>
  </si>
  <si>
    <t>SOMMANO m</t>
  </si>
  <si>
    <t>SOMMANO m³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</si>
  <si>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</si>
  <si>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</si>
  <si>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1C.04.450.0020</t>
  </si>
  <si>
    <t>Rete di acciaio elettrosaldata in opera compreso tagli, sfridi, legature</t>
  </si>
  <si>
    <t>SOMMANO kg</t>
  </si>
  <si>
    <t>1C.18.020.0020.a</t>
  </si>
  <si>
    <t>Pavimento a semina o spolvero di granulato sferoidale con incorporo superficiale di 2 kg/m² di quarzo e 2 kg/m² di cemento; compresa la fornitura del calcestruzzo del massetto, la lisciatura, la formazione dei giunti e l'assistenza muraria.
Esclusa la rete elettrosaldata.
Applicato a fresco su: - massetto spessore 15 cm di calcestruzzo Rck 25 N/mm², con superficie compatta e lisciata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</si>
  <si>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</si>
  <si>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</si>
  <si>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</si>
  <si>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</si>
  <si>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</si>
  <si>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</si>
  <si>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</si>
  <si>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</si>
  <si>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</si>
  <si>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</si>
  <si>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</si>
  <si>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</si>
  <si>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</si>
  <si>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</si>
  <si>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</si>
  <si>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</si>
  <si>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P.A.09</t>
  </si>
  <si>
    <t>16</t>
  </si>
  <si>
    <t>1C.18.150.0030.e</t>
  </si>
  <si>
    <t>Pavimento in piastrelle di grès fine porcellanato a superficie smaltata, spessore 8 ÷ 10 mm, posato con boiacca di puro cemento su letto di malta di legante idraulico, o incollato su idoneo sottofondo; comprese assistenze murarie, escluso il sottofondo, con piastrelle: - 30 x 30 cm, colori chiari</t>
  </si>
  <si>
    <t>pavimentazione blocco servizi</t>
  </si>
  <si>
    <t>17</t>
  </si>
  <si>
    <t>1C.18.600.0040.b</t>
  </si>
  <si>
    <t>Zoccolino in plastica flessibile, compresa assistenza muraria: - altezza 10 cm</t>
  </si>
  <si>
    <t>18</t>
  </si>
  <si>
    <t>zona deposito bombole</t>
  </si>
  <si>
    <t>19</t>
  </si>
  <si>
    <t>pavimento industriale</t>
  </si>
  <si>
    <t>zona struttura</t>
  </si>
  <si>
    <t>20</t>
  </si>
  <si>
    <t>Fornitura e posa in opera di Isolamento a pavimento per celle a bassa temperatura composto da strati complessivi di 180mm di polistirene con intervallato film di polietilene e guaina da 3mm.  Non comprensivo di sistema di riscaldamento elettrico.  Il tutto rifinito a regola d'arte.</t>
  </si>
  <si>
    <t>21</t>
  </si>
  <si>
    <t>22</t>
  </si>
  <si>
    <t>0,02</t>
  </si>
  <si>
    <t>0,04</t>
  </si>
  <si>
    <t>YA.1.E.03.03.01</t>
  </si>
  <si>
    <t>Pavimentazioni</t>
  </si>
  <si>
    <t>m³</t>
  </si>
  <si>
    <t>m</t>
  </si>
  <si>
    <t>kg</t>
  </si>
  <si>
    <t>m²</t>
  </si>
  <si>
    <t>Riferimento prezziario Comune di Milano edizione 2011</t>
  </si>
  <si>
    <t xml:space="preserve">massetto in c.a. </t>
  </si>
  <si>
    <t>Strutture armate in conglomerato cementizio (pilastri, travi, corree,
solette, murature di vani scala e ascensori) realizzate mediante getto
con l'ausilio di gru o qualsiasi altro mezzo di movimentazione, di
calcestruzzo confezionato in betoniera, con inerti ad assortimento
granulometrico adeguato alla particolare destinazione del getto e
diametro massimo degli stessi pari a 31,5 mm, per spessori non
inferiori a 17 cm, esclusi ferro e casseri, compresa la vibratura;
resistenza: - Rck = 35 N/mm² - esposizione XC1 o XC2 - consistenza S3</t>
  </si>
  <si>
    <t>1C.04.300.0030.c</t>
  </si>
  <si>
    <t>massetto in c.a. ( 5 cm rimanrnti spessore del pavimento piu' 10 cm sottostrato, vedasi elaborato grafico YA-0226 )</t>
  </si>
  <si>
    <t>DESIGNAZIONE DEI LAVORI</t>
  </si>
  <si>
    <t>quantità eseguita</t>
  </si>
  <si>
    <t>%
stato consist.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</si>
</sst>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####;"/>
    <numFmt numFmtId="165" formatCode="0.000"/>
  </numFmts>
  <fonts count="12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double">
        <color indexed="57"/>
      </bottom>
      <diagonal/>
    </border>
  </borders>
  <cellStyleXfs count="2">
    <xf numFmtId="0" fontId="0" fillId="0" borderId="0"/>
    <xf numFmtId="0" fontId="10" fillId="0" borderId="0"/>
  </cellStyleXfs>
  <cellXfs count="13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left" vertical="top" wrapText="1"/>
    </xf>
    <xf numFmtId="2" fontId="0" fillId="0" borderId="12" xfId="0" applyNumberForma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2" fontId="0" fillId="0" borderId="12" xfId="0" applyNumberFormat="1" applyFill="1" applyBorder="1" applyAlignment="1">
      <alignment horizontal="right" vertical="top" wrapText="1"/>
    </xf>
    <xf numFmtId="1" fontId="0" fillId="0" borderId="11" xfId="0" applyNumberFormat="1" applyFill="1" applyBorder="1" applyAlignment="1">
      <alignment horizontal="right" vertical="top"/>
    </xf>
    <xf numFmtId="49" fontId="2" fillId="0" borderId="12" xfId="0" applyNumberFormat="1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justify" vertical="top" wrapText="1"/>
    </xf>
    <xf numFmtId="49" fontId="0" fillId="0" borderId="12" xfId="0" applyNumberForma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wrapText="1"/>
    </xf>
    <xf numFmtId="164" fontId="0" fillId="0" borderId="12" xfId="0" applyNumberFormat="1" applyBorder="1" applyAlignment="1">
      <alignment horizontal="justify" vertical="top" wrapText="1"/>
    </xf>
    <xf numFmtId="2" fontId="0" fillId="0" borderId="12" xfId="0" applyNumberFormat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0" fontId="1" fillId="0" borderId="14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right" wrapText="1"/>
    </xf>
    <xf numFmtId="2" fontId="0" fillId="3" borderId="12" xfId="0" applyNumberFormat="1" applyFill="1" applyBorder="1" applyAlignment="1">
      <alignment horizontal="right" wrapText="1"/>
    </xf>
    <xf numFmtId="2" fontId="0" fillId="3" borderId="3" xfId="0" applyNumberFormat="1" applyFill="1" applyBorder="1" applyAlignment="1">
      <alignment horizontal="center" wrapText="1"/>
    </xf>
    <xf numFmtId="2" fontId="4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0" fontId="0" fillId="3" borderId="15" xfId="0" applyFill="1" applyBorder="1"/>
    <xf numFmtId="0" fontId="5" fillId="3" borderId="16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2" fontId="0" fillId="3" borderId="17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9" fillId="3" borderId="17" xfId="0" applyNumberFormat="1" applyFont="1" applyFill="1" applyBorder="1" applyAlignment="1">
      <alignment horizontal="center" vertical="center" wrapText="1"/>
    </xf>
    <xf numFmtId="49" fontId="8" fillId="3" borderId="4" xfId="0" applyNumberFormat="1" applyFont="1" applyFill="1" applyBorder="1" applyAlignment="1">
      <alignment horizontal="right" wrapText="1"/>
    </xf>
    <xf numFmtId="49" fontId="4" fillId="3" borderId="0" xfId="0" applyNumberFormat="1" applyFont="1" applyFill="1" applyBorder="1" applyAlignment="1">
      <alignment horizontal="right" vertical="top" wrapText="1"/>
    </xf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0" fontId="0" fillId="0" borderId="3" xfId="0" applyNumberFormat="1" applyFill="1" applyBorder="1" applyAlignment="1">
      <alignment horizontal="center" wrapText="1"/>
    </xf>
    <xf numFmtId="164" fontId="0" fillId="0" borderId="3" xfId="0" applyNumberForma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right" vertical="top" wrapText="1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wrapText="1"/>
    </xf>
    <xf numFmtId="10" fontId="0" fillId="4" borderId="3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right" vertical="top" wrapText="1"/>
    </xf>
    <xf numFmtId="10" fontId="0" fillId="4" borderId="12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 vertical="top" wrapText="1"/>
    </xf>
    <xf numFmtId="10" fontId="0" fillId="4" borderId="0" xfId="0" applyNumberFormat="1" applyFill="1" applyBorder="1" applyAlignment="1">
      <alignment horizontal="center"/>
    </xf>
    <xf numFmtId="2" fontId="11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Fill="1" applyBorder="1" applyAlignment="1">
      <alignment horizontal="center"/>
    </xf>
    <xf numFmtId="2" fontId="4" fillId="0" borderId="19" xfId="0" applyNumberFormat="1" applyFont="1" applyBorder="1" applyAlignment="1">
      <alignment horizontal="right" vertical="top" wrapText="1"/>
    </xf>
    <xf numFmtId="2" fontId="4" fillId="0" borderId="20" xfId="0" applyNumberFormat="1" applyFont="1" applyBorder="1" applyAlignment="1">
      <alignment horizontal="right" wrapText="1"/>
    </xf>
    <xf numFmtId="0" fontId="4" fillId="0" borderId="20" xfId="0" applyNumberFormat="1" applyFont="1" applyBorder="1" applyAlignment="1">
      <alignment horizontal="right" wrapText="1"/>
    </xf>
    <xf numFmtId="0" fontId="4" fillId="0" borderId="20" xfId="0" applyNumberFormat="1" applyFont="1" applyBorder="1" applyAlignment="1">
      <alignment horizontal="center" wrapText="1"/>
    </xf>
    <xf numFmtId="2" fontId="4" fillId="0" borderId="20" xfId="0" applyNumberFormat="1" applyFont="1" applyBorder="1" applyAlignment="1">
      <alignment horizontal="center" wrapText="1"/>
    </xf>
    <xf numFmtId="2" fontId="4" fillId="3" borderId="20" xfId="0" applyNumberFormat="1" applyFont="1" applyFill="1" applyBorder="1" applyAlignment="1">
      <alignment horizontal="right" vertical="top" wrapText="1"/>
    </xf>
    <xf numFmtId="4" fontId="4" fillId="0" borderId="20" xfId="0" applyNumberFormat="1" applyFont="1" applyBorder="1" applyAlignment="1">
      <alignment horizontal="center" vertical="top" wrapText="1"/>
    </xf>
    <xf numFmtId="2" fontId="4" fillId="0" borderId="20" xfId="0" applyNumberFormat="1" applyFont="1" applyBorder="1" applyAlignment="1">
      <alignment horizontal="center" vertical="top" wrapText="1"/>
    </xf>
    <xf numFmtId="4" fontId="4" fillId="3" borderId="21" xfId="0" applyNumberFormat="1" applyFont="1" applyFill="1" applyBorder="1" applyAlignment="1">
      <alignment horizontal="center" vertical="top" wrapText="1"/>
    </xf>
    <xf numFmtId="10" fontId="0" fillId="0" borderId="12" xfId="0" applyNumberFormat="1" applyFill="1" applyBorder="1" applyAlignment="1">
      <alignment horizontal="center" wrapText="1"/>
    </xf>
    <xf numFmtId="10" fontId="0" fillId="0" borderId="3" xfId="0" applyNumberFormat="1" applyFill="1" applyBorder="1" applyAlignment="1">
      <alignment horizontal="center" wrapText="1"/>
    </xf>
    <xf numFmtId="10" fontId="4" fillId="0" borderId="20" xfId="0" applyNumberFormat="1" applyFont="1" applyFill="1" applyBorder="1" applyAlignment="1">
      <alignment horizontal="center" wrapText="1"/>
    </xf>
    <xf numFmtId="10" fontId="4" fillId="0" borderId="0" xfId="0" applyNumberFormat="1" applyFont="1" applyFill="1" applyBorder="1" applyAlignment="1">
      <alignment horizontal="center" wrapText="1"/>
    </xf>
    <xf numFmtId="164" fontId="3" fillId="4" borderId="12" xfId="0" applyNumberFormat="1" applyFont="1" applyFill="1" applyBorder="1" applyAlignment="1">
      <alignment horizontal="justify" vertical="top" wrapText="1"/>
    </xf>
    <xf numFmtId="0" fontId="1" fillId="0" borderId="0" xfId="0" applyFont="1" applyBorder="1"/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18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31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62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4" sqref="B4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110" customWidth="1"/>
    <col min="13" max="13" width="11.28515625" style="3" customWidth="1"/>
    <col min="14" max="14" width="12.28515625" style="83" customWidth="1"/>
    <col min="15" max="15" width="16.42578125" style="2" bestFit="1" customWidth="1"/>
    <col min="16" max="16" width="13.42578125" style="5" customWidth="1"/>
    <col min="17" max="17" width="14" style="2" customWidth="1"/>
    <col min="18" max="18" width="13.7109375" style="83" bestFit="1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72" t="s">
        <v>69</v>
      </c>
      <c r="C1" s="12"/>
      <c r="D1" s="13"/>
      <c r="E1" s="14"/>
      <c r="F1" s="13"/>
      <c r="G1" s="13"/>
      <c r="H1" s="13"/>
      <c r="I1" s="13"/>
      <c r="J1" s="12"/>
      <c r="K1" s="13"/>
      <c r="L1" s="112"/>
      <c r="M1" s="12"/>
      <c r="N1" s="74"/>
      <c r="O1" s="13"/>
      <c r="P1" s="15"/>
      <c r="Q1" s="13"/>
      <c r="R1" s="84"/>
    </row>
    <row r="2" spans="1:20" ht="18" customHeight="1" thickTop="1" x14ac:dyDescent="0.2">
      <c r="A2" s="6"/>
      <c r="B2" s="46" t="s">
        <v>4</v>
      </c>
      <c r="C2" s="47" t="s">
        <v>28</v>
      </c>
      <c r="D2" s="47" t="s">
        <v>30</v>
      </c>
      <c r="E2" s="69" t="s">
        <v>74</v>
      </c>
      <c r="F2" s="43"/>
      <c r="G2" s="44" t="s">
        <v>5</v>
      </c>
      <c r="H2" s="44"/>
      <c r="I2" s="45"/>
      <c r="J2" s="48" t="s">
        <v>32</v>
      </c>
      <c r="K2" s="49" t="s">
        <v>6</v>
      </c>
      <c r="L2" s="128" t="s">
        <v>76</v>
      </c>
      <c r="M2" s="49" t="s">
        <v>33</v>
      </c>
      <c r="N2" s="75" t="s">
        <v>34</v>
      </c>
      <c r="O2" s="49" t="s">
        <v>34</v>
      </c>
      <c r="P2" s="50" t="s">
        <v>35</v>
      </c>
      <c r="Q2" s="49" t="s">
        <v>37</v>
      </c>
      <c r="R2" s="85" t="s">
        <v>43</v>
      </c>
      <c r="S2" s="1"/>
      <c r="T2" s="1"/>
    </row>
    <row r="3" spans="1:20" ht="18" customHeight="1" x14ac:dyDescent="0.2">
      <c r="B3" s="16" t="s">
        <v>7</v>
      </c>
      <c r="C3" s="17" t="s">
        <v>29</v>
      </c>
      <c r="D3" s="17" t="s">
        <v>8</v>
      </c>
      <c r="E3" s="18" t="s">
        <v>9</v>
      </c>
      <c r="F3" s="19" t="s">
        <v>10</v>
      </c>
      <c r="G3" s="19" t="s">
        <v>11</v>
      </c>
      <c r="H3" s="18" t="s">
        <v>12</v>
      </c>
      <c r="I3" s="18" t="s">
        <v>13</v>
      </c>
      <c r="J3" s="18" t="s">
        <v>31</v>
      </c>
      <c r="K3" s="19" t="s">
        <v>14</v>
      </c>
      <c r="L3" s="129"/>
      <c r="M3" s="20" t="s">
        <v>40</v>
      </c>
      <c r="N3" s="76" t="s">
        <v>41</v>
      </c>
      <c r="O3" s="21" t="s">
        <v>42</v>
      </c>
      <c r="P3" s="20" t="s">
        <v>36</v>
      </c>
      <c r="Q3" s="22" t="s">
        <v>38</v>
      </c>
      <c r="R3" s="86" t="s">
        <v>39</v>
      </c>
    </row>
    <row r="4" spans="1:20" x14ac:dyDescent="0.2">
      <c r="B4" s="51"/>
      <c r="C4" s="60"/>
      <c r="D4" s="52"/>
      <c r="E4" s="64"/>
      <c r="F4" s="53"/>
      <c r="G4" s="53"/>
      <c r="H4" s="54"/>
      <c r="I4" s="54"/>
      <c r="J4" s="63"/>
      <c r="K4" s="53"/>
      <c r="L4" s="108"/>
      <c r="M4" s="55"/>
      <c r="N4" s="80"/>
      <c r="O4" s="104"/>
      <c r="P4" s="56"/>
      <c r="Q4" s="65"/>
      <c r="R4" s="87"/>
    </row>
    <row r="5" spans="1:20" ht="13.2" x14ac:dyDescent="0.2">
      <c r="B5" s="57"/>
      <c r="C5" s="58" t="s">
        <v>63</v>
      </c>
      <c r="D5" s="52"/>
      <c r="E5" s="126" t="s">
        <v>64</v>
      </c>
      <c r="F5" s="53"/>
      <c r="G5" s="53"/>
      <c r="H5" s="54"/>
      <c r="I5" s="54"/>
      <c r="J5" s="53"/>
      <c r="K5" s="53"/>
      <c r="L5" s="108"/>
      <c r="M5" s="55"/>
      <c r="N5" s="77"/>
      <c r="O5" s="104"/>
      <c r="P5" s="56"/>
      <c r="Q5" s="56">
        <f>J5*O5</f>
        <v>0</v>
      </c>
      <c r="R5" s="87"/>
    </row>
    <row r="6" spans="1:20" ht="51" x14ac:dyDescent="0.2">
      <c r="B6" s="40" t="s">
        <v>45</v>
      </c>
      <c r="C6" s="36"/>
      <c r="D6" s="35" t="s">
        <v>46</v>
      </c>
      <c r="E6" s="33" t="s">
        <v>47</v>
      </c>
      <c r="F6" s="31"/>
      <c r="G6" s="31"/>
      <c r="H6" s="34"/>
      <c r="I6" s="34"/>
      <c r="J6" s="37"/>
      <c r="K6" s="25"/>
      <c r="L6" s="106"/>
      <c r="M6" s="27"/>
      <c r="N6" s="78"/>
      <c r="O6" s="102"/>
      <c r="P6" s="28"/>
      <c r="Q6" s="31">
        <f t="shared" ref="Q6:Q9" si="0">P6*K6</f>
        <v>0</v>
      </c>
      <c r="R6" s="88"/>
    </row>
    <row r="7" spans="1:20" x14ac:dyDescent="0.2">
      <c r="B7" s="23"/>
      <c r="C7" s="36"/>
      <c r="D7" s="32"/>
      <c r="E7" s="32" t="s">
        <v>16</v>
      </c>
      <c r="F7" s="31"/>
      <c r="G7" s="31"/>
      <c r="H7" s="34"/>
      <c r="I7" s="34"/>
      <c r="J7" s="37"/>
      <c r="K7" s="25"/>
      <c r="L7" s="106"/>
      <c r="M7" s="27"/>
      <c r="N7" s="78"/>
      <c r="O7" s="102"/>
      <c r="P7" s="28"/>
      <c r="Q7" s="31">
        <f t="shared" si="0"/>
        <v>0</v>
      </c>
      <c r="R7" s="88"/>
    </row>
    <row r="8" spans="1:20" x14ac:dyDescent="0.2">
      <c r="B8" s="23"/>
      <c r="C8" s="36"/>
      <c r="D8" s="32"/>
      <c r="E8" s="32" t="s">
        <v>48</v>
      </c>
      <c r="F8" s="31">
        <v>105</v>
      </c>
      <c r="G8" s="31"/>
      <c r="H8" s="34"/>
      <c r="I8" s="34"/>
      <c r="J8" s="37"/>
      <c r="K8" s="25">
        <f>ROUND(PRODUCT(F8:I8),2)</f>
        <v>105</v>
      </c>
      <c r="L8" s="106"/>
      <c r="M8" s="27"/>
      <c r="N8" s="78"/>
      <c r="O8" s="102"/>
      <c r="P8" s="28"/>
      <c r="Q8" s="31">
        <f t="shared" si="0"/>
        <v>0</v>
      </c>
      <c r="R8" s="88"/>
    </row>
    <row r="9" spans="1:20" x14ac:dyDescent="0.2">
      <c r="B9" s="23"/>
      <c r="C9" s="36"/>
      <c r="D9" s="32"/>
      <c r="E9" s="31"/>
      <c r="F9" s="31"/>
      <c r="G9" s="31"/>
      <c r="H9" s="34"/>
      <c r="I9" s="34"/>
      <c r="J9" s="37"/>
      <c r="K9" s="25"/>
      <c r="L9" s="106"/>
      <c r="M9" s="27"/>
      <c r="N9" s="78"/>
      <c r="O9" s="102"/>
      <c r="P9" s="28"/>
      <c r="Q9" s="31">
        <f t="shared" si="0"/>
        <v>0</v>
      </c>
      <c r="R9" s="88"/>
    </row>
    <row r="10" spans="1:20" x14ac:dyDescent="0.2">
      <c r="B10" s="23"/>
      <c r="C10" s="36"/>
      <c r="D10" s="32"/>
      <c r="E10" s="31" t="s">
        <v>17</v>
      </c>
      <c r="F10" s="31"/>
      <c r="G10" s="31"/>
      <c r="H10" s="34"/>
      <c r="I10" s="34"/>
      <c r="J10" s="71" t="s">
        <v>68</v>
      </c>
      <c r="K10" s="25">
        <f>ROUND(SUM(K7:K9),2)</f>
        <v>105</v>
      </c>
      <c r="L10" s="106">
        <v>0</v>
      </c>
      <c r="M10" s="27">
        <v>37.86</v>
      </c>
      <c r="N10" s="78">
        <f>ROUND(PRODUCT(K10:M10),2)</f>
        <v>0</v>
      </c>
      <c r="O10" s="102"/>
      <c r="P10" s="28">
        <v>0.3</v>
      </c>
      <c r="Q10" s="28">
        <f>P10*K10*L10</f>
        <v>0</v>
      </c>
      <c r="R10" s="88"/>
    </row>
    <row r="11" spans="1:20" x14ac:dyDescent="0.2">
      <c r="B11" s="30"/>
      <c r="C11" s="31"/>
      <c r="D11" s="92"/>
      <c r="E11" s="111" t="s">
        <v>75</v>
      </c>
      <c r="F11" s="28"/>
      <c r="G11" s="28"/>
      <c r="H11" s="94"/>
      <c r="I11" s="94"/>
      <c r="J11" s="101"/>
      <c r="K11" s="28">
        <v>1E-4</v>
      </c>
      <c r="L11" s="109">
        <v>9.9999999999999995E-8</v>
      </c>
      <c r="M11" s="27">
        <f>M10</f>
        <v>37.86</v>
      </c>
      <c r="N11" s="28">
        <f>PRODUCT(K11:M11)</f>
        <v>3.7859999999999996E-10</v>
      </c>
      <c r="O11" s="102"/>
      <c r="P11" s="28">
        <f>P10</f>
        <v>0.3</v>
      </c>
      <c r="Q11" s="28">
        <f>P11*K11*L11</f>
        <v>3.0000000000000001E-12</v>
      </c>
      <c r="R11" s="29"/>
    </row>
    <row r="12" spans="1:20" x14ac:dyDescent="0.2">
      <c r="B12" s="23"/>
      <c r="C12" s="36"/>
      <c r="D12" s="24"/>
      <c r="E12" s="38"/>
      <c r="F12" s="25"/>
      <c r="G12" s="25"/>
      <c r="H12" s="26"/>
      <c r="I12" s="26"/>
      <c r="J12" s="37"/>
      <c r="K12" s="25"/>
      <c r="L12" s="106"/>
      <c r="M12" s="27"/>
      <c r="N12" s="79"/>
      <c r="O12" s="102"/>
      <c r="P12" s="28"/>
      <c r="Q12" s="31">
        <f t="shared" ref="Q12:Q57" si="1">P12*K12</f>
        <v>0</v>
      </c>
      <c r="R12" s="88"/>
    </row>
    <row r="13" spans="1:20" ht="20.399999999999999" x14ac:dyDescent="0.2">
      <c r="B13" s="40" t="s">
        <v>49</v>
      </c>
      <c r="C13" s="36"/>
      <c r="D13" s="35" t="s">
        <v>50</v>
      </c>
      <c r="E13" s="33" t="s">
        <v>51</v>
      </c>
      <c r="F13" s="31"/>
      <c r="G13" s="31"/>
      <c r="H13" s="34"/>
      <c r="I13" s="34"/>
      <c r="J13" s="37"/>
      <c r="K13" s="25"/>
      <c r="L13" s="106"/>
      <c r="M13" s="27"/>
      <c r="N13" s="78"/>
      <c r="O13" s="102"/>
      <c r="P13" s="28"/>
      <c r="Q13" s="31">
        <f t="shared" si="1"/>
        <v>0</v>
      </c>
      <c r="R13" s="88"/>
    </row>
    <row r="14" spans="1:20" x14ac:dyDescent="0.2">
      <c r="B14" s="23"/>
      <c r="C14" s="36"/>
      <c r="D14" s="32"/>
      <c r="E14" s="32" t="s">
        <v>16</v>
      </c>
      <c r="F14" s="31"/>
      <c r="G14" s="31"/>
      <c r="H14" s="34"/>
      <c r="I14" s="34"/>
      <c r="J14" s="37"/>
      <c r="K14" s="25"/>
      <c r="L14" s="106"/>
      <c r="M14" s="27"/>
      <c r="N14" s="78"/>
      <c r="O14" s="102"/>
      <c r="P14" s="28"/>
      <c r="Q14" s="31">
        <f t="shared" si="1"/>
        <v>0</v>
      </c>
      <c r="R14" s="88"/>
    </row>
    <row r="15" spans="1:20" x14ac:dyDescent="0.2">
      <c r="B15" s="23"/>
      <c r="C15" s="36"/>
      <c r="D15" s="32"/>
      <c r="E15" s="32" t="s">
        <v>18</v>
      </c>
      <c r="F15" s="31">
        <v>165</v>
      </c>
      <c r="G15" s="31"/>
      <c r="H15" s="34"/>
      <c r="I15" s="34"/>
      <c r="J15" s="37"/>
      <c r="K15" s="25">
        <f>ROUND(PRODUCT(F15:I15),2)</f>
        <v>165</v>
      </c>
      <c r="L15" s="106"/>
      <c r="M15" s="27"/>
      <c r="N15" s="78"/>
      <c r="O15" s="102"/>
      <c r="P15" s="28"/>
      <c r="Q15" s="31">
        <f t="shared" si="1"/>
        <v>0</v>
      </c>
      <c r="R15" s="88"/>
    </row>
    <row r="16" spans="1:20" x14ac:dyDescent="0.2">
      <c r="B16" s="23"/>
      <c r="C16" s="36"/>
      <c r="D16" s="32"/>
      <c r="E16" s="31"/>
      <c r="F16" s="31"/>
      <c r="G16" s="31"/>
      <c r="H16" s="34"/>
      <c r="I16" s="34"/>
      <c r="J16" s="37"/>
      <c r="K16" s="25"/>
      <c r="L16" s="106"/>
      <c r="M16" s="27"/>
      <c r="N16" s="78"/>
      <c r="O16" s="102"/>
      <c r="P16" s="28"/>
      <c r="Q16" s="31">
        <f t="shared" si="1"/>
        <v>0</v>
      </c>
      <c r="R16" s="88"/>
    </row>
    <row r="17" spans="2:18" x14ac:dyDescent="0.2">
      <c r="B17" s="23"/>
      <c r="C17" s="36"/>
      <c r="D17" s="32"/>
      <c r="E17" s="31" t="s">
        <v>19</v>
      </c>
      <c r="F17" s="31"/>
      <c r="G17" s="31"/>
      <c r="H17" s="34"/>
      <c r="I17" s="34"/>
      <c r="J17" s="71" t="s">
        <v>66</v>
      </c>
      <c r="K17" s="25">
        <f>ROUND(SUM(K14:K16),2)</f>
        <v>165</v>
      </c>
      <c r="L17" s="106">
        <v>0</v>
      </c>
      <c r="M17" s="27">
        <v>4.92</v>
      </c>
      <c r="N17" s="78">
        <f>ROUND(PRODUCT(K17:M17),2)</f>
        <v>0</v>
      </c>
      <c r="O17" s="102"/>
      <c r="P17" s="39" t="s">
        <v>62</v>
      </c>
      <c r="Q17" s="28">
        <f>P17*K17*L17</f>
        <v>0</v>
      </c>
      <c r="R17" s="88"/>
    </row>
    <row r="18" spans="2:18" x14ac:dyDescent="0.2">
      <c r="B18" s="30"/>
      <c r="C18" s="31"/>
      <c r="D18" s="92"/>
      <c r="E18" s="111" t="s">
        <v>75</v>
      </c>
      <c r="F18" s="28"/>
      <c r="G18" s="28"/>
      <c r="H18" s="94"/>
      <c r="I18" s="94"/>
      <c r="J18" s="101"/>
      <c r="K18" s="28">
        <v>1E-4</v>
      </c>
      <c r="L18" s="109">
        <v>9.9999999999999995E-8</v>
      </c>
      <c r="M18" s="27">
        <f>M17</f>
        <v>4.92</v>
      </c>
      <c r="N18" s="28">
        <f>PRODUCT(K18:M18)</f>
        <v>4.9199999999999996E-11</v>
      </c>
      <c r="O18" s="102"/>
      <c r="P18" s="28" t="str">
        <f>P17</f>
        <v>0,04</v>
      </c>
      <c r="Q18" s="28">
        <f>P18*K18*L18</f>
        <v>4.0000000000000006E-13</v>
      </c>
      <c r="R18" s="29"/>
    </row>
    <row r="19" spans="2:18" x14ac:dyDescent="0.2">
      <c r="B19" s="23"/>
      <c r="C19" s="36"/>
      <c r="D19" s="24"/>
      <c r="E19" s="38"/>
      <c r="F19" s="25"/>
      <c r="G19" s="25"/>
      <c r="H19" s="26"/>
      <c r="I19" s="26"/>
      <c r="J19" s="37"/>
      <c r="K19" s="25"/>
      <c r="L19" s="106"/>
      <c r="M19" s="27"/>
      <c r="N19" s="79"/>
      <c r="O19" s="102"/>
      <c r="P19" s="28"/>
      <c r="Q19" s="31">
        <f t="shared" si="1"/>
        <v>0</v>
      </c>
      <c r="R19" s="88"/>
    </row>
    <row r="20" spans="2:18" ht="61.2" x14ac:dyDescent="0.2">
      <c r="B20" s="40" t="s">
        <v>52</v>
      </c>
      <c r="C20" s="36"/>
      <c r="D20" s="35" t="s">
        <v>21</v>
      </c>
      <c r="E20" s="33" t="s">
        <v>22</v>
      </c>
      <c r="F20" s="31"/>
      <c r="G20" s="31"/>
      <c r="H20" s="34"/>
      <c r="I20" s="34"/>
      <c r="J20" s="31"/>
      <c r="K20" s="31"/>
      <c r="L20" s="107"/>
      <c r="M20" s="31"/>
      <c r="N20" s="78"/>
      <c r="O20" s="102"/>
      <c r="P20" s="28"/>
      <c r="Q20" s="31">
        <f t="shared" si="1"/>
        <v>0</v>
      </c>
      <c r="R20" s="88"/>
    </row>
    <row r="21" spans="2:18" x14ac:dyDescent="0.2">
      <c r="B21" s="23"/>
      <c r="C21" s="36"/>
      <c r="D21" s="32"/>
      <c r="E21" s="32" t="s">
        <v>16</v>
      </c>
      <c r="F21" s="31"/>
      <c r="G21" s="31"/>
      <c r="H21" s="34"/>
      <c r="I21" s="34"/>
      <c r="J21" s="31"/>
      <c r="K21" s="31"/>
      <c r="L21" s="107"/>
      <c r="M21" s="31"/>
      <c r="N21" s="78"/>
      <c r="O21" s="102"/>
      <c r="P21" s="28"/>
      <c r="Q21" s="31">
        <f t="shared" si="1"/>
        <v>0</v>
      </c>
      <c r="R21" s="88"/>
    </row>
    <row r="22" spans="2:18" x14ac:dyDescent="0.2">
      <c r="B22" s="23"/>
      <c r="C22" s="36"/>
      <c r="D22" s="32"/>
      <c r="E22" s="92" t="s">
        <v>70</v>
      </c>
      <c r="F22" s="31">
        <v>1</v>
      </c>
      <c r="G22" s="31">
        <v>78.58</v>
      </c>
      <c r="H22" s="34">
        <v>24.5</v>
      </c>
      <c r="I22" s="34">
        <v>0.1</v>
      </c>
      <c r="J22" s="37"/>
      <c r="K22" s="25">
        <f>ROUND(PRODUCT(F22:I22),2)</f>
        <v>192.52</v>
      </c>
      <c r="L22" s="106"/>
      <c r="M22" s="27"/>
      <c r="N22" s="78"/>
      <c r="O22" s="102"/>
      <c r="P22" s="28"/>
      <c r="Q22" s="31">
        <f t="shared" si="1"/>
        <v>0</v>
      </c>
      <c r="R22" s="88"/>
    </row>
    <row r="23" spans="2:18" x14ac:dyDescent="0.2">
      <c r="B23" s="23"/>
      <c r="C23" s="36"/>
      <c r="D23" s="32"/>
      <c r="E23" s="32" t="s">
        <v>53</v>
      </c>
      <c r="F23" s="31">
        <v>235</v>
      </c>
      <c r="G23" s="31"/>
      <c r="H23" s="34"/>
      <c r="I23" s="34">
        <v>0.02</v>
      </c>
      <c r="J23" s="37"/>
      <c r="K23" s="25">
        <f>ROUND(PRODUCT(F23:I23),2)</f>
        <v>4.7</v>
      </c>
      <c r="L23" s="106"/>
      <c r="M23" s="27"/>
      <c r="N23" s="78"/>
      <c r="O23" s="102"/>
      <c r="P23" s="28"/>
      <c r="Q23" s="31">
        <f t="shared" si="1"/>
        <v>0</v>
      </c>
      <c r="R23" s="88"/>
    </row>
    <row r="24" spans="2:18" x14ac:dyDescent="0.2">
      <c r="B24" s="23"/>
      <c r="C24" s="36"/>
      <c r="D24" s="32"/>
      <c r="E24" s="31"/>
      <c r="F24" s="31"/>
      <c r="G24" s="31"/>
      <c r="H24" s="34"/>
      <c r="I24" s="34"/>
      <c r="J24" s="37"/>
      <c r="K24" s="25"/>
      <c r="L24" s="106"/>
      <c r="M24" s="27"/>
      <c r="N24" s="78"/>
      <c r="O24" s="102"/>
      <c r="P24" s="28"/>
      <c r="Q24" s="31">
        <f t="shared" si="1"/>
        <v>0</v>
      </c>
      <c r="R24" s="88"/>
    </row>
    <row r="25" spans="2:18" x14ac:dyDescent="0.2">
      <c r="B25" s="23"/>
      <c r="C25" s="36"/>
      <c r="D25" s="32"/>
      <c r="E25" s="31" t="s">
        <v>20</v>
      </c>
      <c r="F25" s="31"/>
      <c r="G25" s="31"/>
      <c r="H25" s="34"/>
      <c r="I25" s="34"/>
      <c r="J25" s="71" t="s">
        <v>65</v>
      </c>
      <c r="K25" s="25">
        <f>ROUND(SUM(K22:K24),2)</f>
        <v>197.22</v>
      </c>
      <c r="L25" s="106">
        <v>0</v>
      </c>
      <c r="M25" s="27">
        <v>114.95</v>
      </c>
      <c r="N25" s="78">
        <f>ROUND(PRODUCT(K25:M25),2)</f>
        <v>0</v>
      </c>
      <c r="O25" s="102"/>
      <c r="P25" s="39">
        <v>1.84</v>
      </c>
      <c r="Q25" s="28">
        <f>P25*K25*L25</f>
        <v>0</v>
      </c>
      <c r="R25" s="88"/>
    </row>
    <row r="26" spans="2:18" x14ac:dyDescent="0.2">
      <c r="B26" s="30"/>
      <c r="C26" s="31"/>
      <c r="D26" s="92"/>
      <c r="E26" s="111" t="s">
        <v>75</v>
      </c>
      <c r="F26" s="28"/>
      <c r="G26" s="28"/>
      <c r="H26" s="94"/>
      <c r="I26" s="94"/>
      <c r="J26" s="101"/>
      <c r="K26" s="28">
        <v>1.0000000000000001E-5</v>
      </c>
      <c r="L26" s="109">
        <v>9.9999999999999995E-8</v>
      </c>
      <c r="M26" s="27">
        <f>M25</f>
        <v>114.95</v>
      </c>
      <c r="N26" s="28">
        <f>PRODUCT(K26:M26)</f>
        <v>1.1495E-10</v>
      </c>
      <c r="O26" s="102"/>
      <c r="P26" s="28">
        <f>P25</f>
        <v>1.84</v>
      </c>
      <c r="Q26" s="28">
        <f>P26*K26*L26</f>
        <v>1.8400000000000002E-12</v>
      </c>
      <c r="R26" s="29"/>
    </row>
    <row r="27" spans="2:18" x14ac:dyDescent="0.2">
      <c r="B27" s="23"/>
      <c r="C27" s="36"/>
      <c r="D27" s="32"/>
      <c r="E27" s="31"/>
      <c r="F27" s="31"/>
      <c r="G27" s="31"/>
      <c r="H27" s="34"/>
      <c r="I27" s="34"/>
      <c r="J27" s="71"/>
      <c r="K27" s="25"/>
      <c r="L27" s="106"/>
      <c r="M27" s="27"/>
      <c r="N27" s="78"/>
      <c r="O27" s="102"/>
      <c r="P27" s="39"/>
      <c r="Q27" s="31"/>
      <c r="R27" s="88"/>
    </row>
    <row r="28" spans="2:18" ht="112.2" x14ac:dyDescent="0.2">
      <c r="B28" s="40" t="s">
        <v>54</v>
      </c>
      <c r="C28" s="36"/>
      <c r="D28" s="73" t="s">
        <v>72</v>
      </c>
      <c r="E28" s="93" t="s">
        <v>71</v>
      </c>
      <c r="F28" s="28"/>
      <c r="G28" s="28"/>
      <c r="H28" s="94"/>
      <c r="I28" s="94"/>
      <c r="J28" s="97"/>
      <c r="K28" s="96"/>
      <c r="L28" s="106"/>
      <c r="M28" s="95"/>
      <c r="N28" s="28"/>
      <c r="O28" s="102"/>
      <c r="P28" s="39"/>
      <c r="Q28" s="31"/>
      <c r="R28" s="88"/>
    </row>
    <row r="29" spans="2:18" x14ac:dyDescent="0.2">
      <c r="B29" s="23"/>
      <c r="C29" s="36"/>
      <c r="D29" s="92"/>
      <c r="E29" s="92" t="s">
        <v>16</v>
      </c>
      <c r="F29" s="28"/>
      <c r="G29" s="28"/>
      <c r="H29" s="94"/>
      <c r="I29" s="94"/>
      <c r="J29" s="28"/>
      <c r="K29" s="28"/>
      <c r="L29" s="107"/>
      <c r="M29" s="28"/>
      <c r="N29" s="28"/>
      <c r="O29" s="102"/>
      <c r="P29" s="39"/>
      <c r="Q29" s="31"/>
      <c r="R29" s="88"/>
    </row>
    <row r="30" spans="2:18" ht="20.399999999999999" x14ac:dyDescent="0.2">
      <c r="B30" s="23"/>
      <c r="C30" s="36"/>
      <c r="D30" s="92"/>
      <c r="E30" s="73" t="s">
        <v>73</v>
      </c>
      <c r="F30" s="28">
        <v>1</v>
      </c>
      <c r="G30" s="28">
        <v>78.58</v>
      </c>
      <c r="H30" s="94">
        <v>24.5</v>
      </c>
      <c r="I30" s="94">
        <v>0.15</v>
      </c>
      <c r="J30" s="98"/>
      <c r="K30" s="96">
        <f>ROUND(PRODUCT(F30:I30),2)</f>
        <v>288.77999999999997</v>
      </c>
      <c r="L30" s="106"/>
      <c r="M30" s="95"/>
      <c r="N30" s="28"/>
      <c r="O30" s="102"/>
      <c r="P30" s="39"/>
      <c r="Q30" s="31"/>
      <c r="R30" s="88"/>
    </row>
    <row r="31" spans="2:18" x14ac:dyDescent="0.2">
      <c r="B31" s="23"/>
      <c r="C31" s="36"/>
      <c r="D31" s="92"/>
      <c r="E31" s="28"/>
      <c r="F31" s="28"/>
      <c r="G31" s="28"/>
      <c r="H31" s="94"/>
      <c r="I31" s="94"/>
      <c r="J31" s="97"/>
      <c r="K31" s="96"/>
      <c r="L31" s="106"/>
      <c r="M31" s="95"/>
      <c r="N31" s="28"/>
      <c r="O31" s="102"/>
      <c r="P31" s="39"/>
      <c r="Q31" s="31"/>
      <c r="R31" s="88"/>
    </row>
    <row r="32" spans="2:18" x14ac:dyDescent="0.2">
      <c r="B32" s="23"/>
      <c r="C32" s="36"/>
      <c r="D32" s="92"/>
      <c r="E32" s="28" t="s">
        <v>20</v>
      </c>
      <c r="F32" s="28"/>
      <c r="G32" s="28"/>
      <c r="H32" s="94"/>
      <c r="I32" s="94"/>
      <c r="J32" s="97" t="s">
        <v>65</v>
      </c>
      <c r="K32" s="96">
        <f>ROUND(SUM(K29:K31),2)</f>
        <v>288.77999999999997</v>
      </c>
      <c r="L32" s="106">
        <v>0</v>
      </c>
      <c r="M32" s="95">
        <v>174.2</v>
      </c>
      <c r="N32" s="28">
        <f>ROUND(PRODUCT(K32:M32),2)</f>
        <v>0</v>
      </c>
      <c r="O32" s="102"/>
      <c r="P32" s="39">
        <v>2.79</v>
      </c>
      <c r="Q32" s="28">
        <f>P32*K32*L32</f>
        <v>0</v>
      </c>
      <c r="R32" s="88"/>
    </row>
    <row r="33" spans="2:18" x14ac:dyDescent="0.2">
      <c r="B33" s="30"/>
      <c r="C33" s="31"/>
      <c r="D33" s="92"/>
      <c r="E33" s="111" t="s">
        <v>75</v>
      </c>
      <c r="F33" s="28">
        <v>1</v>
      </c>
      <c r="G33" s="28">
        <v>77.2</v>
      </c>
      <c r="H33" s="94">
        <v>14.5</v>
      </c>
      <c r="I33" s="94">
        <v>0.15</v>
      </c>
      <c r="J33" s="101"/>
      <c r="K33" s="96">
        <f>ROUND(PRODUCT(F33:I33),2)</f>
        <v>167.91</v>
      </c>
      <c r="L33" s="109">
        <v>1</v>
      </c>
      <c r="M33" s="27">
        <f>M32</f>
        <v>174.2</v>
      </c>
      <c r="N33" s="28">
        <f>PRODUCT(K33:M33)</f>
        <v>29249.921999999999</v>
      </c>
      <c r="O33" s="102"/>
      <c r="P33" s="28">
        <f>P32</f>
        <v>2.79</v>
      </c>
      <c r="Q33" s="28">
        <f>P33*K33*L33</f>
        <v>468.46890000000002</v>
      </c>
      <c r="R33" s="29"/>
    </row>
    <row r="34" spans="2:18" x14ac:dyDescent="0.2">
      <c r="B34" s="23"/>
      <c r="C34" s="36"/>
      <c r="D34" s="32"/>
      <c r="E34" s="31"/>
      <c r="F34" s="31"/>
      <c r="G34" s="31"/>
      <c r="H34" s="34"/>
      <c r="I34" s="34"/>
      <c r="J34" s="71"/>
      <c r="K34" s="25"/>
      <c r="L34" s="106"/>
      <c r="M34" s="27"/>
      <c r="N34" s="78"/>
      <c r="O34" s="102"/>
      <c r="P34" s="39"/>
      <c r="Q34" s="31"/>
      <c r="R34" s="88"/>
    </row>
    <row r="35" spans="2:18" ht="83.25" customHeight="1" x14ac:dyDescent="0.2">
      <c r="B35" s="40" t="s">
        <v>57</v>
      </c>
      <c r="C35" s="36"/>
      <c r="D35" s="35" t="s">
        <v>26</v>
      </c>
      <c r="E35" s="33" t="s">
        <v>27</v>
      </c>
      <c r="F35" s="31"/>
      <c r="G35" s="31"/>
      <c r="H35" s="34"/>
      <c r="I35" s="34"/>
      <c r="J35" s="31"/>
      <c r="K35" s="31"/>
      <c r="L35" s="107"/>
      <c r="M35" s="31"/>
      <c r="N35" s="79"/>
      <c r="O35" s="102"/>
      <c r="P35" s="28"/>
      <c r="Q35" s="31">
        <f t="shared" si="1"/>
        <v>0</v>
      </c>
      <c r="R35" s="88"/>
    </row>
    <row r="36" spans="2:18" x14ac:dyDescent="0.2">
      <c r="B36" s="23"/>
      <c r="C36" s="36"/>
      <c r="D36" s="32"/>
      <c r="E36" s="32" t="s">
        <v>16</v>
      </c>
      <c r="F36" s="31"/>
      <c r="G36" s="31"/>
      <c r="H36" s="34"/>
      <c r="I36" s="34"/>
      <c r="J36" s="31"/>
      <c r="K36" s="31"/>
      <c r="L36" s="107"/>
      <c r="M36" s="31"/>
      <c r="N36" s="79"/>
      <c r="O36" s="102"/>
      <c r="P36" s="28"/>
      <c r="Q36" s="31">
        <f t="shared" si="1"/>
        <v>0</v>
      </c>
      <c r="R36" s="88"/>
    </row>
    <row r="37" spans="2:18" x14ac:dyDescent="0.2">
      <c r="B37" s="23"/>
      <c r="C37" s="36"/>
      <c r="D37" s="32"/>
      <c r="E37" s="32" t="s">
        <v>55</v>
      </c>
      <c r="F37" s="31">
        <v>1</v>
      </c>
      <c r="G37" s="31">
        <v>78.58</v>
      </c>
      <c r="H37" s="34">
        <v>24.5</v>
      </c>
      <c r="I37" s="34"/>
      <c r="J37" s="37"/>
      <c r="K37" s="25">
        <f>ROUND(PRODUCT(F37:I37),2)</f>
        <v>1925.21</v>
      </c>
      <c r="L37" s="106"/>
      <c r="M37" s="27"/>
      <c r="N37" s="78"/>
      <c r="O37" s="102"/>
      <c r="P37" s="28"/>
      <c r="Q37" s="31">
        <f t="shared" si="1"/>
        <v>0</v>
      </c>
      <c r="R37" s="88"/>
    </row>
    <row r="38" spans="2:18" x14ac:dyDescent="0.2">
      <c r="B38" s="23"/>
      <c r="C38" s="36"/>
      <c r="D38" s="32"/>
      <c r="E38" s="32" t="s">
        <v>53</v>
      </c>
      <c r="F38" s="31">
        <v>235</v>
      </c>
      <c r="G38" s="31"/>
      <c r="H38" s="34"/>
      <c r="I38" s="34"/>
      <c r="J38" s="37"/>
      <c r="K38" s="25">
        <f>ROUND(PRODUCT(F38:I38),2)</f>
        <v>235</v>
      </c>
      <c r="L38" s="106"/>
      <c r="M38" s="27"/>
      <c r="N38" s="78"/>
      <c r="O38" s="102"/>
      <c r="P38" s="28"/>
      <c r="Q38" s="31">
        <f t="shared" si="1"/>
        <v>0</v>
      </c>
      <c r="R38" s="88"/>
    </row>
    <row r="39" spans="2:18" x14ac:dyDescent="0.2">
      <c r="B39" s="23"/>
      <c r="C39" s="36"/>
      <c r="D39" s="32"/>
      <c r="E39" s="31"/>
      <c r="F39" s="31"/>
      <c r="G39" s="31"/>
      <c r="H39" s="34"/>
      <c r="I39" s="34"/>
      <c r="J39" s="37"/>
      <c r="K39" s="25"/>
      <c r="L39" s="106"/>
      <c r="M39" s="27"/>
      <c r="N39" s="78"/>
      <c r="O39" s="102"/>
      <c r="P39" s="28"/>
      <c r="Q39" s="31">
        <f t="shared" si="1"/>
        <v>0</v>
      </c>
      <c r="R39" s="88"/>
    </row>
    <row r="40" spans="2:18" x14ac:dyDescent="0.2">
      <c r="B40" s="23"/>
      <c r="C40" s="36"/>
      <c r="D40" s="32"/>
      <c r="E40" s="31" t="s">
        <v>17</v>
      </c>
      <c r="F40" s="31"/>
      <c r="G40" s="31"/>
      <c r="H40" s="34"/>
      <c r="I40" s="34"/>
      <c r="J40" s="71" t="s">
        <v>68</v>
      </c>
      <c r="K40" s="25">
        <f>ROUND(SUM(K37:K39),2)</f>
        <v>2160.21</v>
      </c>
      <c r="L40" s="106">
        <v>0</v>
      </c>
      <c r="M40" s="27">
        <v>29.98</v>
      </c>
      <c r="N40" s="78">
        <f>ROUND(PRODUCT(K40:M40),2)</f>
        <v>0</v>
      </c>
      <c r="O40" s="102"/>
      <c r="P40" s="39">
        <v>0.24</v>
      </c>
      <c r="Q40" s="28">
        <f>P40*K40*L40</f>
        <v>0</v>
      </c>
      <c r="R40" s="88"/>
    </row>
    <row r="41" spans="2:18" x14ac:dyDescent="0.2">
      <c r="B41" s="30"/>
      <c r="C41" s="31"/>
      <c r="D41" s="92"/>
      <c r="E41" s="111" t="s">
        <v>75</v>
      </c>
      <c r="F41" s="28"/>
      <c r="G41" s="28"/>
      <c r="H41" s="94"/>
      <c r="I41" s="94"/>
      <c r="J41" s="101"/>
      <c r="K41" s="28">
        <v>1.0000000000000001E-5</v>
      </c>
      <c r="L41" s="109">
        <v>9.9999999999999995E-7</v>
      </c>
      <c r="M41" s="27">
        <f>M40</f>
        <v>29.98</v>
      </c>
      <c r="N41" s="28">
        <f>PRODUCT(K41:M41)</f>
        <v>2.9980000000000004E-10</v>
      </c>
      <c r="O41" s="102"/>
      <c r="P41" s="28">
        <f>P40</f>
        <v>0.24</v>
      </c>
      <c r="Q41" s="28">
        <f>P41*K41*L41</f>
        <v>2.4000000000000003E-12</v>
      </c>
      <c r="R41" s="29"/>
    </row>
    <row r="42" spans="2:18" x14ac:dyDescent="0.2">
      <c r="B42" s="23"/>
      <c r="C42" s="36"/>
      <c r="D42" s="24"/>
      <c r="E42" s="38"/>
      <c r="F42" s="25"/>
      <c r="G42" s="25"/>
      <c r="H42" s="26"/>
      <c r="I42" s="26"/>
      <c r="J42" s="37"/>
      <c r="K42" s="25"/>
      <c r="L42" s="106"/>
      <c r="M42" s="27"/>
      <c r="N42" s="79"/>
      <c r="O42" s="102"/>
      <c r="P42" s="28"/>
      <c r="Q42" s="31">
        <f t="shared" si="1"/>
        <v>0</v>
      </c>
      <c r="R42" s="88"/>
    </row>
    <row r="43" spans="2:18" ht="20.399999999999999" x14ac:dyDescent="0.2">
      <c r="B43" s="40" t="s">
        <v>59</v>
      </c>
      <c r="C43" s="36"/>
      <c r="D43" s="73" t="s">
        <v>23</v>
      </c>
      <c r="E43" s="93" t="s">
        <v>24</v>
      </c>
      <c r="F43" s="28"/>
      <c r="G43" s="28"/>
      <c r="H43" s="94"/>
      <c r="I43" s="94"/>
      <c r="J43" s="28"/>
      <c r="K43" s="28"/>
      <c r="L43" s="107"/>
      <c r="M43" s="28"/>
      <c r="N43" s="96"/>
      <c r="O43" s="102"/>
      <c r="P43" s="28"/>
      <c r="Q43" s="31">
        <f t="shared" si="1"/>
        <v>0</v>
      </c>
      <c r="R43" s="88"/>
    </row>
    <row r="44" spans="2:18" x14ac:dyDescent="0.2">
      <c r="B44" s="23"/>
      <c r="C44" s="36"/>
      <c r="D44" s="92"/>
      <c r="E44" s="92" t="s">
        <v>16</v>
      </c>
      <c r="F44" s="28"/>
      <c r="G44" s="28"/>
      <c r="H44" s="94"/>
      <c r="I44" s="94"/>
      <c r="J44" s="28"/>
      <c r="K44" s="28"/>
      <c r="L44" s="107"/>
      <c r="M44" s="28"/>
      <c r="N44" s="96"/>
      <c r="O44" s="102"/>
      <c r="P44" s="28"/>
      <c r="Q44" s="31">
        <f t="shared" si="1"/>
        <v>0</v>
      </c>
      <c r="R44" s="88"/>
    </row>
    <row r="45" spans="2:18" x14ac:dyDescent="0.2">
      <c r="B45" s="23"/>
      <c r="C45" s="36"/>
      <c r="D45" s="92"/>
      <c r="E45" s="92" t="s">
        <v>56</v>
      </c>
      <c r="F45" s="28">
        <v>1</v>
      </c>
      <c r="G45" s="28">
        <v>78.58</v>
      </c>
      <c r="H45" s="94">
        <v>24.5</v>
      </c>
      <c r="I45" s="94">
        <v>5</v>
      </c>
      <c r="J45" s="98"/>
      <c r="K45" s="96">
        <f>ROUND(PRODUCT(F45:I45),2)</f>
        <v>9626.0499999999993</v>
      </c>
      <c r="L45" s="106"/>
      <c r="M45" s="95"/>
      <c r="N45" s="28"/>
      <c r="O45" s="102"/>
      <c r="P45" s="28"/>
      <c r="Q45" s="31">
        <f t="shared" si="1"/>
        <v>0</v>
      </c>
      <c r="R45" s="88"/>
    </row>
    <row r="46" spans="2:18" x14ac:dyDescent="0.2">
      <c r="B46" s="23"/>
      <c r="C46" s="36"/>
      <c r="D46" s="92"/>
      <c r="E46" s="92" t="s">
        <v>53</v>
      </c>
      <c r="F46" s="28">
        <v>235</v>
      </c>
      <c r="G46" s="28"/>
      <c r="H46" s="94"/>
      <c r="I46" s="94">
        <v>5</v>
      </c>
      <c r="J46" s="98"/>
      <c r="K46" s="96">
        <f>ROUND(PRODUCT(F46:I46),2)</f>
        <v>1175</v>
      </c>
      <c r="L46" s="106"/>
      <c r="M46" s="95"/>
      <c r="N46" s="28"/>
      <c r="O46" s="102"/>
      <c r="P46" s="28"/>
      <c r="Q46" s="31">
        <f t="shared" si="1"/>
        <v>0</v>
      </c>
      <c r="R46" s="88"/>
    </row>
    <row r="47" spans="2:18" x14ac:dyDescent="0.2">
      <c r="B47" s="23"/>
      <c r="C47" s="36"/>
      <c r="D47" s="92"/>
      <c r="E47" s="28"/>
      <c r="F47" s="28"/>
      <c r="G47" s="28"/>
      <c r="H47" s="94"/>
      <c r="I47" s="94"/>
      <c r="J47" s="98"/>
      <c r="K47" s="96"/>
      <c r="L47" s="106"/>
      <c r="M47" s="95"/>
      <c r="N47" s="28"/>
      <c r="O47" s="102"/>
      <c r="P47" s="28"/>
      <c r="Q47" s="31">
        <f t="shared" si="1"/>
        <v>0</v>
      </c>
      <c r="R47" s="88"/>
    </row>
    <row r="48" spans="2:18" x14ac:dyDescent="0.2">
      <c r="B48" s="23"/>
      <c r="C48" s="36"/>
      <c r="D48" s="92"/>
      <c r="E48" s="28" t="s">
        <v>25</v>
      </c>
      <c r="F48" s="28"/>
      <c r="G48" s="28"/>
      <c r="H48" s="94"/>
      <c r="I48" s="94"/>
      <c r="J48" s="97" t="s">
        <v>67</v>
      </c>
      <c r="K48" s="96">
        <f>ROUND(SUM(K45:K47),2)</f>
        <v>10801.05</v>
      </c>
      <c r="L48" s="106">
        <v>0</v>
      </c>
      <c r="M48" s="95">
        <v>1.29</v>
      </c>
      <c r="N48" s="28">
        <f>ROUND(PRODUCT(K48:M48),2)</f>
        <v>0</v>
      </c>
      <c r="O48" s="102"/>
      <c r="P48" s="39" t="s">
        <v>61</v>
      </c>
      <c r="Q48" s="28">
        <f>P48*K48*L48</f>
        <v>0</v>
      </c>
      <c r="R48" s="88"/>
    </row>
    <row r="49" spans="2:20" x14ac:dyDescent="0.2">
      <c r="B49" s="30"/>
      <c r="C49" s="31"/>
      <c r="D49" s="92"/>
      <c r="E49" s="111" t="s">
        <v>75</v>
      </c>
      <c r="F49" s="28"/>
      <c r="G49" s="28">
        <v>77.2</v>
      </c>
      <c r="H49" s="94">
        <v>14.5</v>
      </c>
      <c r="I49" s="94">
        <v>5</v>
      </c>
      <c r="J49" s="101"/>
      <c r="K49" s="96">
        <f>ROUND(PRODUCT(F49:I49),2)</f>
        <v>5597</v>
      </c>
      <c r="L49" s="109">
        <v>1</v>
      </c>
      <c r="M49" s="27">
        <f>M48</f>
        <v>1.29</v>
      </c>
      <c r="N49" s="28">
        <f>PRODUCT(K49:M49)</f>
        <v>7220.13</v>
      </c>
      <c r="O49" s="102"/>
      <c r="P49" s="28" t="str">
        <f>P48</f>
        <v>0,02</v>
      </c>
      <c r="Q49" s="28">
        <f>P49*K49*L49</f>
        <v>111.94</v>
      </c>
      <c r="R49" s="29"/>
    </row>
    <row r="50" spans="2:20" x14ac:dyDescent="0.2">
      <c r="B50" s="23"/>
      <c r="C50" s="36"/>
      <c r="D50" s="24"/>
      <c r="E50" s="99"/>
      <c r="F50" s="96"/>
      <c r="G50" s="96"/>
      <c r="H50" s="100"/>
      <c r="I50" s="100"/>
      <c r="J50" s="98"/>
      <c r="K50" s="96"/>
      <c r="L50" s="106"/>
      <c r="M50" s="95"/>
      <c r="N50" s="95"/>
      <c r="O50" s="102"/>
      <c r="P50" s="28"/>
      <c r="Q50" s="31">
        <f t="shared" si="1"/>
        <v>0</v>
      </c>
      <c r="R50" s="88"/>
    </row>
    <row r="51" spans="2:20" ht="51" x14ac:dyDescent="0.2">
      <c r="B51" s="40" t="s">
        <v>60</v>
      </c>
      <c r="C51" s="36"/>
      <c r="D51" s="35" t="s">
        <v>44</v>
      </c>
      <c r="E51" s="33" t="s">
        <v>58</v>
      </c>
      <c r="F51" s="31"/>
      <c r="G51" s="31"/>
      <c r="H51" s="34"/>
      <c r="I51" s="34"/>
      <c r="J51" s="37"/>
      <c r="K51" s="25"/>
      <c r="L51" s="106"/>
      <c r="M51" s="27"/>
      <c r="N51" s="78"/>
      <c r="O51" s="102"/>
      <c r="P51" s="28"/>
      <c r="Q51" s="31">
        <f t="shared" si="1"/>
        <v>0</v>
      </c>
      <c r="R51" s="88"/>
    </row>
    <row r="52" spans="2:20" x14ac:dyDescent="0.2">
      <c r="B52" s="23"/>
      <c r="C52" s="36"/>
      <c r="D52" s="32"/>
      <c r="E52" s="32" t="s">
        <v>16</v>
      </c>
      <c r="F52" s="31"/>
      <c r="G52" s="31"/>
      <c r="H52" s="34"/>
      <c r="I52" s="34"/>
      <c r="J52" s="37"/>
      <c r="K52" s="25"/>
      <c r="L52" s="106"/>
      <c r="M52" s="27"/>
      <c r="N52" s="78"/>
      <c r="O52" s="102"/>
      <c r="P52" s="28"/>
      <c r="Q52" s="31">
        <f t="shared" si="1"/>
        <v>0</v>
      </c>
      <c r="R52" s="88"/>
    </row>
    <row r="53" spans="2:20" x14ac:dyDescent="0.2">
      <c r="B53" s="23"/>
      <c r="C53" s="36"/>
      <c r="D53" s="32"/>
      <c r="E53" s="32" t="s">
        <v>18</v>
      </c>
      <c r="F53" s="31">
        <v>60</v>
      </c>
      <c r="G53" s="31"/>
      <c r="H53" s="34"/>
      <c r="I53" s="34"/>
      <c r="J53" s="37"/>
      <c r="K53" s="25">
        <f>ROUND(PRODUCT(F53:I53),2)</f>
        <v>60</v>
      </c>
      <c r="L53" s="106"/>
      <c r="M53" s="27"/>
      <c r="N53" s="78"/>
      <c r="O53" s="102"/>
      <c r="P53" s="28"/>
      <c r="Q53" s="31">
        <f t="shared" si="1"/>
        <v>0</v>
      </c>
      <c r="R53" s="88"/>
    </row>
    <row r="54" spans="2:20" x14ac:dyDescent="0.2">
      <c r="B54" s="23"/>
      <c r="C54" s="36"/>
      <c r="D54" s="32"/>
      <c r="E54" s="31"/>
      <c r="F54" s="31"/>
      <c r="G54" s="31"/>
      <c r="H54" s="34"/>
      <c r="I54" s="34"/>
      <c r="J54" s="37"/>
      <c r="K54" s="25"/>
      <c r="L54" s="106"/>
      <c r="M54" s="27"/>
      <c r="N54" s="78"/>
      <c r="O54" s="102"/>
      <c r="P54" s="28"/>
      <c r="Q54" s="31">
        <f t="shared" si="1"/>
        <v>0</v>
      </c>
      <c r="R54" s="88"/>
    </row>
    <row r="55" spans="2:20" x14ac:dyDescent="0.2">
      <c r="B55" s="23"/>
      <c r="C55" s="36"/>
      <c r="D55" s="32"/>
      <c r="E55" s="70" t="s">
        <v>17</v>
      </c>
      <c r="F55" s="31"/>
      <c r="G55" s="31"/>
      <c r="H55" s="34"/>
      <c r="I55" s="34"/>
      <c r="J55" s="71" t="s">
        <v>68</v>
      </c>
      <c r="K55" s="25">
        <f>ROUND(SUM(K52:K54),2)</f>
        <v>60</v>
      </c>
      <c r="L55" s="106">
        <v>0</v>
      </c>
      <c r="M55" s="27">
        <v>73.5</v>
      </c>
      <c r="N55" s="78">
        <f>ROUND(PRODUCT(K55:M55),2)</f>
        <v>0</v>
      </c>
      <c r="O55" s="102"/>
      <c r="P55" s="39">
        <f>M55*0.03</f>
        <v>2.2050000000000001</v>
      </c>
      <c r="Q55" s="28">
        <f>P55*K55*L55</f>
        <v>0</v>
      </c>
      <c r="R55" s="88"/>
    </row>
    <row r="56" spans="2:20" x14ac:dyDescent="0.2">
      <c r="B56" s="30"/>
      <c r="C56" s="31"/>
      <c r="D56" s="92"/>
      <c r="E56" s="111" t="s">
        <v>75</v>
      </c>
      <c r="F56" s="28"/>
      <c r="G56" s="28"/>
      <c r="H56" s="94"/>
      <c r="I56" s="94"/>
      <c r="J56" s="101"/>
      <c r="K56" s="28">
        <f>K55</f>
        <v>60</v>
      </c>
      <c r="L56" s="109">
        <v>1</v>
      </c>
      <c r="M56" s="27">
        <f>M55</f>
        <v>73.5</v>
      </c>
      <c r="N56" s="28">
        <f>PRODUCT(K56:M56)</f>
        <v>4410</v>
      </c>
      <c r="O56" s="102"/>
      <c r="P56" s="28">
        <f>P55</f>
        <v>2.2050000000000001</v>
      </c>
      <c r="Q56" s="28">
        <f>P56*K56*L56</f>
        <v>132.30000000000001</v>
      </c>
      <c r="R56" s="29"/>
      <c r="T56" s="127"/>
    </row>
    <row r="57" spans="2:20" x14ac:dyDescent="0.2">
      <c r="B57" s="23"/>
      <c r="C57" s="36"/>
      <c r="D57" s="32"/>
      <c r="E57" s="31" t="s">
        <v>18</v>
      </c>
      <c r="F57" s="31"/>
      <c r="G57" s="31"/>
      <c r="H57" s="34"/>
      <c r="I57" s="34"/>
      <c r="J57" s="37"/>
      <c r="K57" s="25"/>
      <c r="L57" s="106"/>
      <c r="M57" s="27"/>
      <c r="N57" s="78"/>
      <c r="O57" s="102"/>
      <c r="P57" s="28"/>
      <c r="Q57" s="31">
        <f t="shared" si="1"/>
        <v>0</v>
      </c>
      <c r="R57" s="88"/>
    </row>
    <row r="58" spans="2:20" ht="13.2" x14ac:dyDescent="0.2">
      <c r="B58" s="23"/>
      <c r="C58" s="60"/>
      <c r="D58" s="52"/>
      <c r="E58" s="59" t="str">
        <f>CONCATENATE("Totale fase ",E5)</f>
        <v>Totale fase Pavimentazioni</v>
      </c>
      <c r="F58" s="53"/>
      <c r="G58" s="53"/>
      <c r="H58" s="54"/>
      <c r="I58" s="54"/>
      <c r="J58" s="53"/>
      <c r="K58" s="53"/>
      <c r="L58" s="122"/>
      <c r="M58" s="55"/>
      <c r="N58" s="77"/>
      <c r="O58" s="103">
        <f>SUM(N6:N57)</f>
        <v>40880.05200000084</v>
      </c>
      <c r="P58" s="61"/>
      <c r="Q58" s="62"/>
      <c r="R58" s="89">
        <f>SUM(Q6:Q57)</f>
        <v>712.70890000000759</v>
      </c>
    </row>
    <row r="59" spans="2:20" x14ac:dyDescent="0.2">
      <c r="B59" s="23"/>
      <c r="C59" s="60"/>
      <c r="D59" s="52"/>
      <c r="E59" s="64"/>
      <c r="F59" s="53"/>
      <c r="G59" s="53"/>
      <c r="H59" s="54"/>
      <c r="I59" s="54"/>
      <c r="J59" s="63"/>
      <c r="K59" s="53"/>
      <c r="L59" s="122"/>
      <c r="M59" s="55"/>
      <c r="N59" s="80"/>
      <c r="O59" s="104"/>
      <c r="P59" s="56"/>
      <c r="Q59" s="65"/>
      <c r="R59" s="87"/>
    </row>
    <row r="60" spans="2:20" ht="10.8" thickBot="1" x14ac:dyDescent="0.25">
      <c r="B60" s="23"/>
      <c r="C60" s="24"/>
      <c r="D60" s="24"/>
      <c r="E60" s="38"/>
      <c r="F60" s="25"/>
      <c r="G60" s="25"/>
      <c r="H60" s="26"/>
      <c r="I60" s="26"/>
      <c r="J60" s="25"/>
      <c r="K60" s="25"/>
      <c r="L60" s="123"/>
      <c r="M60" s="27"/>
      <c r="N60" s="81"/>
      <c r="O60" s="102"/>
      <c r="P60" s="41"/>
      <c r="Q60" s="42"/>
      <c r="R60" s="90"/>
    </row>
    <row r="61" spans="2:20" ht="12.6" thickTop="1" thickBot="1" x14ac:dyDescent="0.25">
      <c r="B61" s="66"/>
      <c r="C61" s="67"/>
      <c r="D61" s="68"/>
      <c r="E61" s="113" t="s">
        <v>15</v>
      </c>
      <c r="F61" s="114"/>
      <c r="G61" s="114"/>
      <c r="H61" s="115"/>
      <c r="I61" s="115"/>
      <c r="J61" s="116"/>
      <c r="K61" s="114"/>
      <c r="L61" s="124"/>
      <c r="M61" s="117"/>
      <c r="N61" s="118"/>
      <c r="O61" s="119">
        <f>+ROUND(SUM(O4:O60),2)</f>
        <v>40880.050000000003</v>
      </c>
      <c r="P61" s="120"/>
      <c r="Q61" s="120"/>
      <c r="R61" s="121">
        <f>ROUND(SUM(R4:R59),2)</f>
        <v>712.71</v>
      </c>
    </row>
    <row r="62" spans="2:20" ht="12" thickTop="1" x14ac:dyDescent="0.2">
      <c r="B62" s="7"/>
      <c r="C62" s="8"/>
      <c r="D62" s="8"/>
      <c r="E62" s="8"/>
      <c r="F62" s="8"/>
      <c r="G62" s="8"/>
      <c r="H62" s="8"/>
      <c r="I62" s="8"/>
      <c r="J62" s="8"/>
      <c r="K62" s="8"/>
      <c r="L62" s="125"/>
      <c r="M62" s="9"/>
      <c r="N62" s="82"/>
      <c r="O62" s="105"/>
      <c r="P62" s="10"/>
      <c r="Q62" s="11"/>
      <c r="R62" s="91"/>
    </row>
  </sheetData>
  <mergeCells count="1">
    <mergeCell ref="L2:L3"/>
  </mergeCells>
  <phoneticPr fontId="0" type="noConversion"/>
  <conditionalFormatting sqref="E178:E64455">
    <cfRule type="expression" dxfId="30" priority="549" stopIfTrue="1">
      <formula>#REF!="1"</formula>
    </cfRule>
    <cfRule type="expression" dxfId="29" priority="550" stopIfTrue="1">
      <formula>#REF!="2"</formula>
    </cfRule>
    <cfRule type="expression" dxfId="28" priority="551" stopIfTrue="1">
      <formula>#REF!="3"</formula>
    </cfRule>
  </conditionalFormatting>
  <conditionalFormatting sqref="F178:J64455">
    <cfRule type="expression" dxfId="27" priority="552" stopIfTrue="1">
      <formula>#REF!="3"</formula>
    </cfRule>
  </conditionalFormatting>
  <conditionalFormatting sqref="K178:K64455">
    <cfRule type="expression" dxfId="26" priority="553" stopIfTrue="1">
      <formula>#REF!="1"</formula>
    </cfRule>
    <cfRule type="expression" dxfId="25" priority="554" stopIfTrue="1">
      <formula>#REF!="3"</formula>
    </cfRule>
    <cfRule type="expression" dxfId="24" priority="555" stopIfTrue="1">
      <formula>_OIP1="3"</formula>
    </cfRule>
  </conditionalFormatting>
  <conditionalFormatting sqref="E2">
    <cfRule type="expression" dxfId="23" priority="556" stopIfTrue="1">
      <formula>#REF!="1"</formula>
    </cfRule>
    <cfRule type="expression" dxfId="22" priority="557" stopIfTrue="1">
      <formula>#REF!="2"</formula>
    </cfRule>
    <cfRule type="expression" dxfId="21" priority="558" stopIfTrue="1">
      <formula>#REF!="3"</formula>
    </cfRule>
  </conditionalFormatting>
  <conditionalFormatting sqref="E3">
    <cfRule type="expression" dxfId="20" priority="559" stopIfTrue="1">
      <formula>#REF!="1"</formula>
    </cfRule>
    <cfRule type="expression" dxfId="19" priority="560" stopIfTrue="1">
      <formula>#REF!="2"</formula>
    </cfRule>
    <cfRule type="expression" dxfId="18" priority="561" stopIfTrue="1">
      <formula>#REF!="3"</formula>
    </cfRule>
  </conditionalFormatting>
  <conditionalFormatting sqref="F2:J2 H3:J3">
    <cfRule type="expression" dxfId="17" priority="562" stopIfTrue="1">
      <formula>#REF!="3"</formula>
    </cfRule>
  </conditionalFormatting>
  <conditionalFormatting sqref="F3:G3">
    <cfRule type="expression" dxfId="16" priority="564" stopIfTrue="1">
      <formula>#REF!="3"</formula>
    </cfRule>
  </conditionalFormatting>
  <conditionalFormatting sqref="K2 M2:R2">
    <cfRule type="expression" dxfId="15" priority="565" stopIfTrue="1">
      <formula>#REF!="1"</formula>
    </cfRule>
    <cfRule type="expression" dxfId="14" priority="566" stopIfTrue="1">
      <formula>#REF!="3"</formula>
    </cfRule>
    <cfRule type="expression" dxfId="13" priority="567" stopIfTrue="1">
      <formula>_OIP1="3"</formula>
    </cfRule>
  </conditionalFormatting>
  <conditionalFormatting sqref="K3 M3:R3">
    <cfRule type="expression" dxfId="12" priority="568" stopIfTrue="1">
      <formula>#REF!="1"</formula>
    </cfRule>
    <cfRule type="expression" dxfId="11" priority="569" stopIfTrue="1">
      <formula>#REF!="3"</formula>
    </cfRule>
    <cfRule type="expression" dxfId="10" priority="570" stopIfTrue="1">
      <formula>_OIP1="3"</formula>
    </cfRule>
  </conditionalFormatting>
  <conditionalFormatting sqref="P60:R60">
    <cfRule type="expression" dxfId="9" priority="521">
      <formula>T60="3"</formula>
    </cfRule>
  </conditionalFormatting>
  <conditionalFormatting sqref="P58">
    <cfRule type="expression" dxfId="8" priority="203">
      <formula>T58="3"</formula>
    </cfRule>
  </conditionalFormatting>
  <conditionalFormatting sqref="P58">
    <cfRule type="expression" dxfId="7" priority="202">
      <formula>T58="3"</formula>
    </cfRule>
  </conditionalFormatting>
  <conditionalFormatting sqref="P58">
    <cfRule type="expression" dxfId="6" priority="201">
      <formula>T58="3"</formula>
    </cfRule>
  </conditionalFormatting>
  <conditionalFormatting sqref="P58:R58">
    <cfRule type="expression" dxfId="5" priority="200">
      <formula>T58="3"</formula>
    </cfRule>
  </conditionalFormatting>
  <conditionalFormatting sqref="P58:R58">
    <cfRule type="expression" dxfId="4" priority="199">
      <formula>T58="3"</formula>
    </cfRule>
  </conditionalFormatting>
  <conditionalFormatting sqref="P58:R58">
    <cfRule type="expression" dxfId="3" priority="198">
      <formula>T58="3"</formula>
    </cfRule>
  </conditionalFormatting>
  <conditionalFormatting sqref="L2">
    <cfRule type="expression" dxfId="2" priority="121" stopIfTrue="1">
      <formula>#REF!="1"</formula>
    </cfRule>
    <cfRule type="expression" dxfId="1" priority="122" stopIfTrue="1">
      <formula>#REF!="3"</formula>
    </cfRule>
    <cfRule type="expression" dxfId="0" priority="123" stopIfTrue="1">
      <formula>_OIP1="3"</formula>
    </cfRule>
  </conditionalFormatting>
  <pageMargins left="0.59055118110236227" right="0" top="0.59055118110236227" bottom="0.59055118110236227" header="0.31496062992125984" footer="0.39370078740157483"/>
  <pageSetup paperSize="9" scale="77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Pavimentazioni</vt:lpstr>
      <vt:lpstr>Pavimentazioni!Area_stampa</vt:lpstr>
      <vt:lpstr>Pavimentazioni!Titoli_stampa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2015-03-11T11:28:08Z</cp:lastPrinted>
  <dcterms:created xsi:type="dcterms:W3CDTF">2005-07-14T10:38:54Z</dcterms:created>
  <dcterms:modified xsi:type="dcterms:W3CDTF">2015-03-11T11:28:10Z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