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poloni\Documents\COMMESSE\P969_Sogemi\lotto_103_piattaforma_a\conto_finale_103\lavoro\"/>
    </mc:Choice>
  </mc:AlternateContent>
  <bookViews>
    <workbookView xWindow="276" yWindow="336" windowWidth="15432" windowHeight="8448" tabRatio="304"/>
  </bookViews>
  <sheets>
    <sheet name="Pavimentazione esterna" sheetId="1" r:id="rId1"/>
    <sheet name="Dati" sheetId="2" state="veryHidden" r:id="rId2"/>
  </sheets>
  <definedNames>
    <definedName name="_xlnm._FilterDatabase" localSheetId="0" hidden="1">'Pavimentazione esterna'!$B$3:$R$3</definedName>
    <definedName name="_xlnm.Print_Area" localSheetId="0">'Pavimentazione esterna'!$B$1:$R$73</definedName>
    <definedName name="_xlnm.Print_Titles" localSheetId="0">'Pavimentazione esterna'!$2:$3</definedName>
  </definedNames>
  <calcPr calcId="152511"/>
</workbook>
</file>

<file path=xl/calcChain.xml><?xml version="1.0" encoding="utf-8"?>
<calcChain xmlns="http://schemas.openxmlformats.org/spreadsheetml/2006/main">
  <c r="Q66" i="1" l="1"/>
  <c r="Q56" i="1"/>
  <c r="Q46" i="1"/>
  <c r="Q30" i="1"/>
  <c r="Q23" i="1"/>
  <c r="Q16" i="1"/>
  <c r="Q9" i="1"/>
  <c r="P10" i="1"/>
  <c r="Q10" i="1" s="1"/>
  <c r="M10" i="1"/>
  <c r="N10" i="1" s="1"/>
  <c r="K10" i="1"/>
  <c r="P17" i="1"/>
  <c r="Q17" i="1" s="1"/>
  <c r="N17" i="1"/>
  <c r="M17" i="1"/>
  <c r="K17" i="1"/>
  <c r="P24" i="1"/>
  <c r="Q24" i="1" s="1"/>
  <c r="M24" i="1"/>
  <c r="N24" i="1" s="1"/>
  <c r="P31" i="1"/>
  <c r="M31" i="1"/>
  <c r="P37" i="1"/>
  <c r="M37" i="1"/>
  <c r="P47" i="1"/>
  <c r="M47" i="1"/>
  <c r="P57" i="1"/>
  <c r="M57" i="1"/>
  <c r="P67" i="1"/>
  <c r="M67" i="1"/>
  <c r="E70" i="1" l="1"/>
  <c r="Q65" i="1"/>
  <c r="K64" i="1"/>
  <c r="Q64" i="1" s="1"/>
  <c r="K63" i="1"/>
  <c r="Q63" i="1" s="1"/>
  <c r="K62" i="1"/>
  <c r="Q62" i="1" s="1"/>
  <c r="K61" i="1"/>
  <c r="Q61" i="1" s="1"/>
  <c r="Q60" i="1"/>
  <c r="Q59" i="1"/>
  <c r="Q58" i="1"/>
  <c r="Q55" i="1"/>
  <c r="K54" i="1"/>
  <c r="Q54" i="1" s="1"/>
  <c r="K53" i="1"/>
  <c r="Q53" i="1" s="1"/>
  <c r="K52" i="1"/>
  <c r="Q52" i="1" s="1"/>
  <c r="K51" i="1"/>
  <c r="Q50" i="1"/>
  <c r="Q49" i="1"/>
  <c r="Q48" i="1"/>
  <c r="Q45" i="1"/>
  <c r="K44" i="1"/>
  <c r="Q44" i="1" s="1"/>
  <c r="K43" i="1"/>
  <c r="Q43" i="1" s="1"/>
  <c r="K42" i="1"/>
  <c r="Q42" i="1" s="1"/>
  <c r="K41" i="1"/>
  <c r="Q40" i="1"/>
  <c r="Q39" i="1"/>
  <c r="Q32" i="1"/>
  <c r="Q29" i="1"/>
  <c r="K28" i="1"/>
  <c r="Q27" i="1"/>
  <c r="Q26" i="1"/>
  <c r="K23" i="1"/>
  <c r="N23" i="1" s="1"/>
  <c r="Q15" i="1"/>
  <c r="K14" i="1"/>
  <c r="Q13" i="1"/>
  <c r="Q8" i="1"/>
  <c r="K7" i="1"/>
  <c r="Q6" i="1"/>
  <c r="Q5" i="1"/>
  <c r="Q4" i="1"/>
  <c r="K66" i="1" l="1"/>
  <c r="K46" i="1"/>
  <c r="Q41" i="1"/>
  <c r="Q7" i="1"/>
  <c r="K9" i="1"/>
  <c r="K56" i="1"/>
  <c r="Q51" i="1"/>
  <c r="Q14" i="1"/>
  <c r="K16" i="1"/>
  <c r="Q28" i="1"/>
  <c r="K30" i="1"/>
  <c r="N57" i="1" l="1"/>
  <c r="Q57" i="1"/>
  <c r="N46" i="1"/>
  <c r="N31" i="1"/>
  <c r="Q31" i="1"/>
  <c r="N66" i="1"/>
  <c r="N16" i="1"/>
  <c r="N56" i="1"/>
  <c r="K34" i="1"/>
  <c r="K36" i="1" s="1"/>
  <c r="N30" i="1"/>
  <c r="N9" i="1"/>
  <c r="Q36" i="1" l="1"/>
  <c r="Q67" i="1"/>
  <c r="N67" i="1"/>
  <c r="N47" i="1"/>
  <c r="Q47" i="1"/>
  <c r="N37" i="1"/>
  <c r="Q37" i="1"/>
  <c r="N36" i="1"/>
  <c r="R70" i="1" l="1"/>
  <c r="R72" i="1" s="1"/>
  <c r="O70" i="1"/>
  <c r="O72" i="1" s="1"/>
</calcChain>
</file>

<file path=xl/connections.xml><?xml version="1.0" encoding="utf-8"?>
<connections xmlns="http://schemas.openxmlformats.org/spreadsheetml/2006/main">
  <connection id="1" name="Misurazioni" type="4" refreshedVersion="0" background="1">
    <webPr xml="1" sourceData="1" url="C:\Misurazioni.XML" htmlTables="1" htmlFormat="all"/>
  </connection>
</connections>
</file>

<file path=xl/sharedStrings.xml><?xml version="1.0" encoding="utf-8"?>
<sst xmlns="http://schemas.openxmlformats.org/spreadsheetml/2006/main" count="106" uniqueCount="68">
  <si>
    <t>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</si>
  <si>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</si>
  <si>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</si>
  <si>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</si>
  <si>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Nr.</t>
  </si>
  <si>
    <t>D I M E N SI O N I</t>
  </si>
  <si>
    <t>Quantità</t>
  </si>
  <si>
    <t xml:space="preserve"> </t>
  </si>
  <si>
    <t xml:space="preserve">  </t>
  </si>
  <si>
    <t xml:space="preserve">   </t>
  </si>
  <si>
    <t>par. ug.</t>
  </si>
  <si>
    <t>lung.</t>
  </si>
  <si>
    <t>larg.</t>
  </si>
  <si>
    <t>H/Peso</t>
  </si>
  <si>
    <t xml:space="preserve">    </t>
  </si>
  <si>
    <t>T O T A L E  euro</t>
  </si>
  <si>
    <t>M I S U R A Z I O N I:</t>
  </si>
  <si>
    <t>SOMMANO m²</t>
  </si>
  <si>
    <t/>
  </si>
  <si>
    <t>SOMMANO m</t>
  </si>
  <si>
    <t>1U.04.120.0010.a</t>
  </si>
  <si>
    <t>Strato di base in conglomerato bituminoso costituito da inerti sabbio-ghiaiosi (tout-venant) impastati a caldo con bitume penetrazione &gt;60, dosaggio 3,5%-4,5% con l'aggiunta di additivo attivante l'adesione ("dopes" di adesività). Compresa la pulizia della sede, l'applicazione di emulsione bituminosa al 55% in ragione di 0,700 kg/m², la stesa mediante spanditrice o finitrice meccanica e la costipazione a mezzo di rulli di idoneo peso. Per spessore compresso: - 8 cm</t>
  </si>
  <si>
    <t>1U.04.120.0030</t>
  </si>
  <si>
    <t>Strato di collegamento (binder) costituito da graniglie e pietrischetti, pezzatura 5-15 mm, impastati a caldo con bitume penetrazione &gt;60 , dosaggio 4,5%-5,5% con l'aggiunta di additivo attivante l'adesione ("dopes" di adesività). Compresa la pulizia della sede; l'applicazione di emulsione bituminosa, la stesa mediante vibrofinitrice meccanica e la costipazione a mezzo di rulli di idoneo peso. Per ogni cm compresso.</t>
  </si>
  <si>
    <t>SOMMANO m² x cm</t>
  </si>
  <si>
    <t>1U.04.120.0050.d</t>
  </si>
  <si>
    <t>Strato di usura in conglomerato bituminoso, costituito da graniglie e pietrischetti di rocce omogenee, sabbie e additivi, confezionato a caldo con bitume penetrazione &gt;60, dosaggio 5,6%-6,5% con l'aggiunta di additivo attivante l'adesione ("dopes" di adesività) e con percentuale dei vuoti massima del 7%. Compresa la pulizia della sede, l'applicazione di emulsione bituminosa, la stesa a perfetta regola d'arte, la compattazione con rullo di idoneo peso. Per spessore medio compattato: - 50 mm</t>
  </si>
  <si>
    <t>WBS</t>
  </si>
  <si>
    <t>.</t>
  </si>
  <si>
    <t>ARTICOLO</t>
  </si>
  <si>
    <t>-</t>
  </si>
  <si>
    <t>U.M</t>
  </si>
  <si>
    <t>PREZZO</t>
  </si>
  <si>
    <t>IMPORTO</t>
  </si>
  <si>
    <t>PREZZO UNIT.</t>
  </si>
  <si>
    <t xml:space="preserve">   SICUREZZA €</t>
  </si>
  <si>
    <t>IMPORTO PARZ.</t>
  </si>
  <si>
    <t>SICUREZZA €</t>
  </si>
  <si>
    <t xml:space="preserve">  SICUREZZA €</t>
  </si>
  <si>
    <t xml:space="preserve"> UNITARIO €</t>
  </si>
  <si>
    <t xml:space="preserve"> PARZIALE €</t>
  </si>
  <si>
    <t xml:space="preserve"> TOTALE €</t>
  </si>
  <si>
    <t>IMPORTO TOT.</t>
  </si>
  <si>
    <t>P.A.12</t>
  </si>
  <si>
    <t>Dismissione di aiuole esistenti, consistente nella asportazione di cordoli in cemento di altezza 20cm e di terreno vegetale per uno spessore medio di 25cm con ripristino formazione sottostrato per pavimentazione stardale.</t>
  </si>
  <si>
    <t>ripristino scavi a sezione obbligata</t>
  </si>
  <si>
    <t>raccordo tra pavimentazione esistente e pavimentazione industriale</t>
  </si>
  <si>
    <t>dismissione aiuole</t>
  </si>
  <si>
    <t>YA.1.E.03.05.01</t>
  </si>
  <si>
    <t>Rifacimento pavimentazione esterna sottopensilina</t>
  </si>
  <si>
    <t>m</t>
  </si>
  <si>
    <r>
      <t>m</t>
    </r>
    <r>
      <rPr>
        <sz val="8"/>
        <rFont val="Calibri"/>
        <family val="2"/>
      </rPr>
      <t>²</t>
    </r>
  </si>
  <si>
    <r>
      <t>SOMMANO m</t>
    </r>
    <r>
      <rPr>
        <sz val="8"/>
        <rFont val="Calibri"/>
        <family val="2"/>
      </rPr>
      <t>²</t>
    </r>
  </si>
  <si>
    <t>m² x cm</t>
  </si>
  <si>
    <t>Fornitura e posa cordonatura realizzata con cordoli in calcestruzzo vibrocompresso con superficie liscia. Compreso lo scarico e la movimentazione nell'ambito del cantiere; lo scavo, la fondazione ed il rinfianco in calcestruzzo RcK = 15 N/mm², gli adattamenti, la posa
a disegno; la pulizia con carico e trasporto delle macerie a discarica e/o a stoccaggio: - sezione 12/15 x 25 cm - calcestruzzo ÷0,025 m³/ml;</t>
  </si>
  <si>
    <t>1U.04.145.0010.a</t>
  </si>
  <si>
    <t>Sovrapprezzo alle cordonature in cordoli di calcestruzzo per fornitura e posa di elementi con qualsiasi tipo di curvatura:                                            - sezione 12/15 x 25 cm</t>
  </si>
  <si>
    <t>1u.04.145.0020.a</t>
  </si>
  <si>
    <t>Riferimento prezziario Comune di Milano edizione 2011</t>
  </si>
  <si>
    <t>Eliminazione di piante in vie alberate poste su strada. Compresi: i
tagli, lo sradicamento, il ripristino della pavimentazione esistente di
contorno, il carico e trasporto della legna che passa in proprietà
all'impresa.
Per altezza delle piante: - sino a 6 m, compresa la rimozione dell'apparato radicale, il
successivo riempimento con terra di coltivo pari a mc 0,5 m³ del
vuoto lasciato dalla ceppaia rimossa, la disinfestazione del terreno e
degli attrezzi per una superficie minima di 4 m², la risemina del
terreno circostante la pianta rimossa per 2,5 m ²</t>
  </si>
  <si>
    <t>1U.06.590.0030.a</t>
  </si>
  <si>
    <t>Fornitura e stesa di terreno vegetale per formazione aiuole verde e
per rivestimento scarpate in trincea, proveniente sia da depositi di
proprietà dell'amministrazione che direttamente fornito dall'impresa
da qualsiasi distanza, pronto per la stesa anche in scarpata.  Il terreno vegetale potrà provenire dagli scavi di scoticamento, qualora
non sia stato possibile il diretto trasferimento dallo scavo al sito di
collocazione definitiva: - terreno vegetale fornito dall'impresa</t>
  </si>
  <si>
    <r>
      <t>SOMMANO m</t>
    </r>
    <r>
      <rPr>
        <sz val="8"/>
        <rFont val="Calibri"/>
        <family val="2"/>
      </rPr>
      <t>3</t>
    </r>
  </si>
  <si>
    <r>
      <t>m</t>
    </r>
    <r>
      <rPr>
        <sz val="8"/>
        <rFont val="Calibri"/>
        <family val="2"/>
      </rPr>
      <t>3</t>
    </r>
  </si>
  <si>
    <t>1U.04.110.0090.a</t>
  </si>
  <si>
    <t>DESIGNAZIONE DEI LAVORI</t>
  </si>
  <si>
    <t>%
stato consist.</t>
  </si>
  <si>
    <t>quantità eseguita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</si>
</sst>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00"/>
    <numFmt numFmtId="166" formatCode="#,##0.00_ ;[Red]\-#,##0.00\ "/>
  </numFmts>
  <fonts count="15" x14ac:knownFonts="1">
    <font>
      <sz val="8"/>
      <name val="Tahoma"/>
    </font>
    <font>
      <sz val="8"/>
      <name val="Tahoma"/>
      <family val="2"/>
    </font>
    <font>
      <b/>
      <sz val="8"/>
      <name val="Tahoma"/>
      <family val="2"/>
    </font>
    <font>
      <b/>
      <sz val="10"/>
      <name val="Tahoma"/>
      <family val="2"/>
    </font>
    <font>
      <b/>
      <sz val="9"/>
      <name val="Tahoma"/>
      <family val="2"/>
    </font>
    <font>
      <sz val="8"/>
      <color indexed="17"/>
      <name val="Tahoma"/>
      <family val="2"/>
    </font>
    <font>
      <b/>
      <sz val="8"/>
      <color indexed="17"/>
      <name val="Tahoma"/>
      <family val="2"/>
    </font>
    <font>
      <sz val="8"/>
      <name val="Calibri"/>
      <family val="2"/>
    </font>
    <font>
      <sz val="8"/>
      <color indexed="56"/>
      <name val="Tahoma"/>
      <family val="2"/>
    </font>
    <font>
      <sz val="8"/>
      <color indexed="8"/>
      <name val="Tahoma"/>
      <family val="2"/>
    </font>
    <font>
      <b/>
      <sz val="8"/>
      <color indexed="8"/>
      <name val="Tahoma"/>
      <family val="2"/>
    </font>
    <font>
      <sz val="8"/>
      <color indexed="9"/>
      <name val="Tahoma"/>
      <family val="2"/>
    </font>
    <font>
      <sz val="10"/>
      <name val="Tahoma"/>
      <family val="2"/>
    </font>
    <font>
      <sz val="10"/>
      <name val="Arial"/>
      <family val="2"/>
    </font>
    <font>
      <b/>
      <sz val="8"/>
      <color rgb="FFFF0000"/>
      <name val="Tahoma"/>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23">
    <border>
      <left/>
      <right/>
      <top/>
      <bottom/>
      <diagonal/>
    </border>
    <border>
      <left/>
      <right/>
      <top style="double">
        <color indexed="57"/>
      </top>
      <bottom style="double">
        <color indexed="57"/>
      </bottom>
      <diagonal/>
    </border>
    <border>
      <left style="double">
        <color indexed="57"/>
      </left>
      <right style="thin">
        <color indexed="57"/>
      </right>
      <top/>
      <bottom/>
      <diagonal/>
    </border>
    <border>
      <left style="thin">
        <color indexed="57"/>
      </left>
      <right style="thin">
        <color indexed="57"/>
      </right>
      <top/>
      <bottom/>
      <diagonal/>
    </border>
    <border>
      <left style="thin">
        <color indexed="57"/>
      </left>
      <right style="double">
        <color indexed="57"/>
      </right>
      <top/>
      <bottom/>
      <diagonal/>
    </border>
    <border>
      <left style="thin">
        <color indexed="57"/>
      </left>
      <right/>
      <top style="double">
        <color indexed="57"/>
      </top>
      <bottom style="thin">
        <color indexed="57"/>
      </bottom>
      <diagonal/>
    </border>
    <border>
      <left/>
      <right/>
      <top style="double">
        <color indexed="57"/>
      </top>
      <bottom style="thin">
        <color indexed="57"/>
      </bottom>
      <diagonal/>
    </border>
    <border>
      <left/>
      <right style="thin">
        <color indexed="57"/>
      </right>
      <top style="double">
        <color indexed="57"/>
      </top>
      <bottom style="thin">
        <color indexed="57"/>
      </bottom>
      <diagonal/>
    </border>
    <border>
      <left style="double">
        <color indexed="57"/>
      </left>
      <right style="thin">
        <color indexed="57"/>
      </right>
      <top style="double">
        <color indexed="57"/>
      </top>
      <bottom/>
      <diagonal/>
    </border>
    <border>
      <left style="thin">
        <color indexed="57"/>
      </left>
      <right style="thin">
        <color indexed="57"/>
      </right>
      <top style="double">
        <color indexed="57"/>
      </top>
      <bottom/>
      <diagonal/>
    </border>
    <border>
      <left/>
      <right style="thin">
        <color indexed="57"/>
      </right>
      <top style="double">
        <color indexed="57"/>
      </top>
      <bottom/>
      <diagonal/>
    </border>
    <border>
      <left style="thin">
        <color indexed="57"/>
      </left>
      <right style="thin">
        <color indexed="57"/>
      </right>
      <top style="thin">
        <color indexed="57"/>
      </top>
      <bottom style="thin">
        <color indexed="57"/>
      </bottom>
      <diagonal/>
    </border>
    <border>
      <left/>
      <right/>
      <top style="double">
        <color indexed="57"/>
      </top>
      <bottom/>
      <diagonal/>
    </border>
    <border>
      <left style="double">
        <color indexed="57"/>
      </left>
      <right style="thin">
        <color indexed="64"/>
      </right>
      <top style="double">
        <color indexed="57"/>
      </top>
      <bottom style="double">
        <color indexed="57"/>
      </bottom>
      <diagonal/>
    </border>
    <border>
      <left style="thin">
        <color indexed="64"/>
      </left>
      <right style="thin">
        <color indexed="64"/>
      </right>
      <top style="double">
        <color indexed="57"/>
      </top>
      <bottom style="double">
        <color indexed="57"/>
      </bottom>
      <diagonal/>
    </border>
    <border>
      <left style="double">
        <color indexed="57"/>
      </left>
      <right/>
      <top style="double">
        <color indexed="57"/>
      </top>
      <bottom style="double">
        <color indexed="57"/>
      </bottom>
      <diagonal/>
    </border>
    <border>
      <left/>
      <right style="double">
        <color indexed="57"/>
      </right>
      <top style="double">
        <color indexed="57"/>
      </top>
      <bottom style="double">
        <color indexed="57"/>
      </bottom>
      <diagonal/>
    </border>
    <border>
      <left style="thin">
        <color indexed="57"/>
      </left>
      <right style="double">
        <color indexed="57"/>
      </right>
      <top style="double">
        <color indexed="57"/>
      </top>
      <bottom/>
      <diagonal/>
    </border>
    <border>
      <left style="thin">
        <color indexed="57"/>
      </left>
      <right style="double">
        <color indexed="57"/>
      </right>
      <top style="thin">
        <color indexed="57"/>
      </top>
      <bottom style="thin">
        <color indexed="57"/>
      </bottom>
      <diagonal/>
    </border>
    <border>
      <left style="thin">
        <color indexed="64"/>
      </left>
      <right style="double">
        <color indexed="57"/>
      </right>
      <top style="double">
        <color indexed="57"/>
      </top>
      <bottom style="double">
        <color indexed="57"/>
      </bottom>
      <diagonal/>
    </border>
    <border>
      <left style="thin">
        <color indexed="57"/>
      </left>
      <right style="thin">
        <color indexed="57"/>
      </right>
      <top/>
      <bottom style="thin">
        <color indexed="57"/>
      </bottom>
      <diagonal/>
    </border>
    <border>
      <left/>
      <right style="double">
        <color indexed="57"/>
      </right>
      <top/>
      <bottom/>
      <diagonal/>
    </border>
    <border>
      <left style="double">
        <color indexed="57"/>
      </left>
      <right/>
      <top/>
      <bottom/>
      <diagonal/>
    </border>
  </borders>
  <cellStyleXfs count="2">
    <xf numFmtId="0" fontId="0" fillId="0" borderId="0"/>
    <xf numFmtId="0" fontId="13" fillId="0" borderId="0"/>
  </cellStyleXfs>
  <cellXfs count="125">
    <xf numFmtId="0" fontId="0" fillId="0" borderId="0" xfId="0"/>
    <xf numFmtId="0" fontId="2" fillId="0" borderId="0" xfId="0" applyFont="1" applyBorder="1"/>
    <xf numFmtId="0" fontId="0" fillId="0" borderId="0" xfId="0" applyBorder="1"/>
    <xf numFmtId="0" fontId="0" fillId="0" borderId="0" xfId="0" applyBorder="1" applyAlignment="1">
      <alignment horizontal="center"/>
    </xf>
    <xf numFmtId="0" fontId="0" fillId="0" borderId="0" xfId="0" applyBorder="1" applyAlignment="1">
      <alignment horizontal="justify" vertical="top" wrapText="1"/>
    </xf>
    <xf numFmtId="2" fontId="0" fillId="0" borderId="0" xfId="0" applyNumberFormat="1" applyBorder="1"/>
    <xf numFmtId="49" fontId="0" fillId="0" borderId="0" xfId="0" applyNumberFormat="1" applyBorder="1"/>
    <xf numFmtId="49" fontId="0" fillId="0" borderId="0" xfId="0" applyNumberFormat="1" applyFill="1" applyBorder="1" applyAlignment="1">
      <alignment horizontal="right" vertical="top"/>
    </xf>
    <xf numFmtId="49" fontId="0" fillId="0" borderId="0" xfId="0" applyNumberFormat="1" applyFill="1" applyBorder="1" applyAlignment="1">
      <alignment horizontal="left" vertical="top" wrapText="1"/>
    </xf>
    <xf numFmtId="2" fontId="4" fillId="0" borderId="0" xfId="0" applyNumberFormat="1" applyFont="1" applyBorder="1" applyAlignment="1">
      <alignment horizontal="right" wrapText="1"/>
    </xf>
    <xf numFmtId="2" fontId="4" fillId="0" borderId="0" xfId="0" applyNumberFormat="1" applyFont="1" applyBorder="1" applyAlignment="1">
      <alignment horizontal="center" wrapText="1"/>
    </xf>
    <xf numFmtId="2" fontId="4" fillId="0" borderId="0" xfId="0" applyNumberFormat="1" applyFont="1" applyFill="1" applyBorder="1" applyAlignment="1">
      <alignment horizontal="right" vertical="top" wrapText="1"/>
    </xf>
    <xf numFmtId="49" fontId="4" fillId="0" borderId="0" xfId="0" applyNumberFormat="1" applyFont="1" applyFill="1" applyBorder="1" applyAlignment="1">
      <alignment horizontal="right" vertical="top" wrapText="1"/>
    </xf>
    <xf numFmtId="2" fontId="4" fillId="0" borderId="0" xfId="0" applyNumberFormat="1" applyFont="1" applyFill="1" applyBorder="1"/>
    <xf numFmtId="49" fontId="4" fillId="0" borderId="0" xfId="0" applyNumberFormat="1" applyFont="1" applyFill="1" applyBorder="1"/>
    <xf numFmtId="0" fontId="0" fillId="0" borderId="1" xfId="0" applyBorder="1" applyAlignment="1">
      <alignment horizontal="center"/>
    </xf>
    <xf numFmtId="0" fontId="0" fillId="0" borderId="1" xfId="0" applyBorder="1"/>
    <xf numFmtId="0" fontId="0" fillId="0" borderId="1" xfId="0" applyBorder="1" applyAlignment="1">
      <alignment horizontal="justify" vertical="top" wrapText="1"/>
    </xf>
    <xf numFmtId="2" fontId="0" fillId="0" borderId="1" xfId="0" applyNumberFormat="1" applyBorder="1"/>
    <xf numFmtId="0" fontId="1" fillId="0" borderId="2" xfId="0" applyNumberFormat="1" applyFont="1" applyBorder="1" applyAlignment="1">
      <alignment horizontal="justify" vertical="top" wrapText="1"/>
    </xf>
    <xf numFmtId="49" fontId="6" fillId="2" borderId="3"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2" fontId="6" fillId="2" borderId="3" xfId="0" applyNumberFormat="1" applyFont="1" applyFill="1" applyBorder="1" applyAlignment="1">
      <alignment horizontal="center" vertical="center" wrapText="1"/>
    </xf>
    <xf numFmtId="2" fontId="5" fillId="2" borderId="3" xfId="0" applyNumberFormat="1" applyFont="1" applyFill="1" applyBorder="1" applyAlignment="1">
      <alignment vertical="center" wrapText="1"/>
    </xf>
    <xf numFmtId="2" fontId="5" fillId="2" borderId="3"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0" fillId="0" borderId="2" xfId="0" applyNumberFormat="1" applyFill="1" applyBorder="1" applyAlignment="1">
      <alignment horizontal="right" vertical="top"/>
    </xf>
    <xf numFmtId="49" fontId="0" fillId="0" borderId="3" xfId="0" applyNumberFormat="1" applyFill="1" applyBorder="1" applyAlignment="1">
      <alignment horizontal="left" vertical="top" wrapText="1"/>
    </xf>
    <xf numFmtId="2" fontId="0" fillId="0" borderId="3" xfId="0" applyNumberFormat="1" applyBorder="1" applyAlignment="1">
      <alignment horizontal="right" wrapText="1"/>
    </xf>
    <xf numFmtId="165" fontId="0" fillId="0" borderId="3" xfId="0" applyNumberFormat="1" applyBorder="1" applyAlignment="1">
      <alignment horizontal="right" wrapText="1"/>
    </xf>
    <xf numFmtId="2" fontId="0" fillId="0" borderId="3" xfId="0" applyNumberFormat="1" applyBorder="1" applyAlignment="1">
      <alignment horizontal="center" wrapText="1"/>
    </xf>
    <xf numFmtId="49" fontId="0" fillId="0" borderId="3" xfId="0" applyNumberFormat="1" applyFill="1" applyBorder="1" applyAlignment="1">
      <alignment horizontal="right" vertical="top" wrapText="1"/>
    </xf>
    <xf numFmtId="2" fontId="0" fillId="0" borderId="3" xfId="0" applyNumberFormat="1" applyFill="1" applyBorder="1" applyAlignment="1">
      <alignment horizontal="right" vertical="top" wrapText="1"/>
    </xf>
    <xf numFmtId="2" fontId="0" fillId="0" borderId="4" xfId="0" applyNumberFormat="1" applyFill="1" applyBorder="1" applyAlignment="1">
      <alignment horizontal="right" vertical="top" wrapText="1"/>
    </xf>
    <xf numFmtId="2" fontId="0" fillId="0" borderId="2" xfId="0" applyNumberFormat="1" applyBorder="1" applyAlignment="1">
      <alignment horizontal="right" vertical="top" wrapText="1"/>
    </xf>
    <xf numFmtId="2" fontId="0" fillId="0" borderId="3" xfId="0" applyNumberFormat="1" applyBorder="1" applyAlignment="1">
      <alignment horizontal="right" vertical="top" wrapText="1"/>
    </xf>
    <xf numFmtId="49" fontId="0" fillId="0" borderId="3" xfId="0" applyNumberFormat="1" applyFill="1" applyBorder="1" applyAlignment="1">
      <alignment horizontal="center" vertical="top"/>
    </xf>
    <xf numFmtId="164" fontId="0" fillId="0" borderId="3" xfId="0" applyNumberFormat="1" applyBorder="1" applyAlignment="1">
      <alignment horizontal="justify" vertical="top" wrapText="1"/>
    </xf>
    <xf numFmtId="2" fontId="1" fillId="0" borderId="3" xfId="0" applyNumberFormat="1" applyFont="1" applyFill="1" applyBorder="1" applyAlignment="1">
      <alignment horizontal="right" vertical="top" wrapText="1"/>
    </xf>
    <xf numFmtId="49" fontId="0" fillId="0" borderId="3" xfId="0" applyNumberFormat="1" applyFill="1" applyBorder="1" applyAlignment="1">
      <alignment horizontal="right" vertical="top"/>
    </xf>
    <xf numFmtId="2" fontId="9" fillId="0" borderId="3" xfId="0" applyNumberFormat="1" applyFont="1" applyFill="1" applyBorder="1" applyAlignment="1">
      <alignment horizontal="right" wrapText="1"/>
    </xf>
    <xf numFmtId="49" fontId="9" fillId="0" borderId="3" xfId="0" applyNumberFormat="1" applyFont="1" applyFill="1" applyBorder="1" applyAlignment="1">
      <alignment horizontal="right" wrapText="1"/>
    </xf>
    <xf numFmtId="0" fontId="5" fillId="0" borderId="5" xfId="0" applyFont="1" applyBorder="1"/>
    <xf numFmtId="0" fontId="5" fillId="0" borderId="6" xfId="0" applyFont="1" applyBorder="1"/>
    <xf numFmtId="0" fontId="5" fillId="0" borderId="7" xfId="0" applyFont="1" applyBorder="1"/>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xf>
    <xf numFmtId="0" fontId="5" fillId="0" borderId="9" xfId="0" applyFont="1" applyBorder="1" applyAlignment="1">
      <alignment horizontal="center"/>
    </xf>
    <xf numFmtId="2" fontId="5" fillId="0" borderId="9" xfId="0" applyNumberFormat="1" applyFont="1" applyBorder="1" applyAlignment="1">
      <alignment horizontal="center"/>
    </xf>
    <xf numFmtId="49" fontId="0" fillId="0" borderId="11" xfId="0" applyNumberFormat="1" applyFill="1" applyBorder="1" applyAlignment="1">
      <alignment horizontal="left" vertical="top" wrapText="1"/>
    </xf>
    <xf numFmtId="2" fontId="0" fillId="0" borderId="11" xfId="0" applyNumberFormat="1" applyFill="1" applyBorder="1" applyAlignment="1">
      <alignment horizontal="right" vertical="top" wrapText="1"/>
    </xf>
    <xf numFmtId="49" fontId="2" fillId="0" borderId="11" xfId="0" applyNumberFormat="1" applyFont="1" applyFill="1" applyBorder="1" applyAlignment="1">
      <alignment horizontal="left" vertical="top" wrapText="1"/>
    </xf>
    <xf numFmtId="2" fontId="9" fillId="0" borderId="11" xfId="0" applyNumberFormat="1" applyFont="1" applyFill="1" applyBorder="1" applyAlignment="1">
      <alignment horizontal="center" vertical="center" wrapText="1"/>
    </xf>
    <xf numFmtId="49" fontId="9" fillId="0" borderId="11" xfId="0" applyNumberFormat="1" applyFont="1" applyFill="1" applyBorder="1" applyAlignment="1">
      <alignment horizontal="center" vertical="center" wrapText="1"/>
    </xf>
    <xf numFmtId="49" fontId="0" fillId="0" borderId="11" xfId="0" applyNumberFormat="1" applyFill="1" applyBorder="1" applyAlignment="1">
      <alignment horizontal="right" vertical="top"/>
    </xf>
    <xf numFmtId="49" fontId="0" fillId="0" borderId="12" xfId="0" applyNumberFormat="1" applyFill="1" applyBorder="1" applyAlignment="1">
      <alignment horizontal="right" vertical="top"/>
    </xf>
    <xf numFmtId="49" fontId="0" fillId="0" borderId="12" xfId="0" applyNumberFormat="1" applyFill="1" applyBorder="1" applyAlignment="1">
      <alignment horizontal="center" vertical="top"/>
    </xf>
    <xf numFmtId="49" fontId="0" fillId="0" borderId="12" xfId="0" applyNumberFormat="1" applyFill="1" applyBorder="1" applyAlignment="1">
      <alignment horizontal="left" vertical="top" wrapText="1"/>
    </xf>
    <xf numFmtId="0" fontId="5" fillId="0" borderId="9" xfId="0" applyFont="1" applyBorder="1" applyAlignment="1">
      <alignment horizontal="center" vertical="center" wrapText="1"/>
    </xf>
    <xf numFmtId="2" fontId="4" fillId="0" borderId="13" xfId="0" applyNumberFormat="1" applyFont="1" applyBorder="1" applyAlignment="1">
      <alignment horizontal="right" vertical="top" wrapText="1"/>
    </xf>
    <xf numFmtId="2" fontId="4" fillId="0" borderId="14" xfId="0" applyNumberFormat="1" applyFont="1" applyBorder="1" applyAlignment="1">
      <alignment horizontal="right" wrapText="1"/>
    </xf>
    <xf numFmtId="0" fontId="4" fillId="0" borderId="14" xfId="0" applyNumberFormat="1" applyFont="1" applyBorder="1" applyAlignment="1">
      <alignment horizontal="right" wrapText="1"/>
    </xf>
    <xf numFmtId="0" fontId="4" fillId="0" borderId="14" xfId="0" applyNumberFormat="1" applyFont="1" applyBorder="1" applyAlignment="1">
      <alignment horizontal="center" wrapText="1"/>
    </xf>
    <xf numFmtId="2" fontId="4" fillId="0" borderId="14" xfId="0" applyNumberFormat="1" applyFont="1" applyBorder="1" applyAlignment="1">
      <alignment horizontal="center" wrapText="1"/>
    </xf>
    <xf numFmtId="2" fontId="4" fillId="0" borderId="14" xfId="0" applyNumberFormat="1" applyFont="1" applyBorder="1" applyAlignment="1">
      <alignment horizontal="right" vertical="top" wrapText="1"/>
    </xf>
    <xf numFmtId="0" fontId="1" fillId="0" borderId="15" xfId="0" applyFont="1" applyBorder="1"/>
    <xf numFmtId="0" fontId="1" fillId="0" borderId="3" xfId="0" applyNumberFormat="1" applyFont="1" applyFill="1" applyBorder="1" applyAlignment="1">
      <alignment horizontal="justify" vertical="top" wrapText="1"/>
    </xf>
    <xf numFmtId="0" fontId="0" fillId="3" borderId="1" xfId="0" applyFill="1" applyBorder="1"/>
    <xf numFmtId="0" fontId="5" fillId="3" borderId="9" xfId="0" applyFont="1" applyFill="1" applyBorder="1" applyAlignment="1">
      <alignment horizontal="center"/>
    </xf>
    <xf numFmtId="2" fontId="5" fillId="3" borderId="3" xfId="0" applyNumberFormat="1" applyFont="1" applyFill="1" applyBorder="1" applyAlignment="1">
      <alignment horizontal="center" vertical="center" wrapText="1"/>
    </xf>
    <xf numFmtId="2" fontId="0" fillId="3" borderId="3" xfId="0" applyNumberFormat="1" applyFill="1" applyBorder="1" applyAlignment="1">
      <alignment horizontal="center" wrapText="1"/>
    </xf>
    <xf numFmtId="2" fontId="4" fillId="3" borderId="14" xfId="0" applyNumberFormat="1" applyFont="1" applyFill="1" applyBorder="1" applyAlignment="1">
      <alignment horizontal="right" vertical="top" wrapText="1"/>
    </xf>
    <xf numFmtId="2" fontId="4" fillId="3" borderId="0" xfId="0" applyNumberFormat="1" applyFont="1" applyFill="1" applyBorder="1" applyAlignment="1">
      <alignment horizontal="center" wrapText="1"/>
    </xf>
    <xf numFmtId="0" fontId="0" fillId="3" borderId="0" xfId="0" applyFill="1" applyBorder="1"/>
    <xf numFmtId="0" fontId="0" fillId="3" borderId="16" xfId="0" applyFill="1" applyBorder="1"/>
    <xf numFmtId="0" fontId="5" fillId="3" borderId="17" xfId="0" applyFont="1" applyFill="1" applyBorder="1" applyAlignment="1">
      <alignment horizontal="center"/>
    </xf>
    <xf numFmtId="49" fontId="5" fillId="3" borderId="4" xfId="0" applyNumberFormat="1" applyFont="1" applyFill="1" applyBorder="1" applyAlignment="1">
      <alignment vertical="center" wrapText="1"/>
    </xf>
    <xf numFmtId="49" fontId="9" fillId="3" borderId="4" xfId="0" applyNumberFormat="1" applyFont="1" applyFill="1" applyBorder="1" applyAlignment="1">
      <alignment horizontal="right" wrapText="1"/>
    </xf>
    <xf numFmtId="2" fontId="4" fillId="3" borderId="19" xfId="0" applyNumberFormat="1" applyFont="1" applyFill="1" applyBorder="1" applyAlignment="1">
      <alignment horizontal="right" vertical="top" wrapText="1"/>
    </xf>
    <xf numFmtId="49" fontId="4" fillId="3" borderId="0" xfId="0" applyNumberFormat="1" applyFont="1" applyFill="1" applyBorder="1" applyAlignment="1">
      <alignment horizontal="right" vertical="top" wrapText="1"/>
    </xf>
    <xf numFmtId="49" fontId="4" fillId="3" borderId="0" xfId="0" applyNumberFormat="1" applyFont="1" applyFill="1" applyBorder="1"/>
    <xf numFmtId="0" fontId="0" fillId="0" borderId="3" xfId="0" applyNumberFormat="1" applyFill="1" applyBorder="1" applyAlignment="1">
      <alignment horizontal="justify" vertical="top" wrapText="1"/>
    </xf>
    <xf numFmtId="0" fontId="8" fillId="0" borderId="3" xfId="0" applyNumberFormat="1" applyFont="1" applyFill="1" applyBorder="1" applyAlignment="1">
      <alignment horizontal="justify" vertical="top" wrapText="1"/>
    </xf>
    <xf numFmtId="165" fontId="0" fillId="0" borderId="3" xfId="0" applyNumberFormat="1" applyFill="1" applyBorder="1" applyAlignment="1">
      <alignment horizontal="right" vertical="top" wrapText="1"/>
    </xf>
    <xf numFmtId="2" fontId="0" fillId="0" borderId="3" xfId="0" applyNumberFormat="1" applyFill="1" applyBorder="1" applyAlignment="1">
      <alignment horizontal="center" wrapText="1"/>
    </xf>
    <xf numFmtId="2" fontId="0" fillId="0" borderId="3" xfId="0" applyNumberFormat="1" applyFill="1" applyBorder="1" applyAlignment="1">
      <alignment horizontal="right" wrapText="1"/>
    </xf>
    <xf numFmtId="2" fontId="0" fillId="0" borderId="3" xfId="0" applyNumberFormat="1" applyFill="1" applyBorder="1" applyAlignment="1">
      <alignment horizontal="center" vertical="top" wrapText="1"/>
    </xf>
    <xf numFmtId="0" fontId="1" fillId="0" borderId="3" xfId="0" applyNumberFormat="1" applyFont="1" applyFill="1" applyBorder="1" applyAlignment="1">
      <alignment horizontal="center" wrapText="1"/>
    </xf>
    <xf numFmtId="0" fontId="0" fillId="0" borderId="3" xfId="0" applyNumberFormat="1" applyFill="1" applyBorder="1" applyAlignment="1">
      <alignment horizontal="center" wrapText="1"/>
    </xf>
    <xf numFmtId="165" fontId="1" fillId="0" borderId="3" xfId="0" applyNumberFormat="1" applyFont="1" applyFill="1" applyBorder="1" applyAlignment="1">
      <alignment horizontal="right" vertical="top" wrapText="1"/>
    </xf>
    <xf numFmtId="10" fontId="0" fillId="0" borderId="1" xfId="0" applyNumberFormat="1" applyBorder="1" applyAlignment="1">
      <alignment horizontal="center"/>
    </xf>
    <xf numFmtId="10" fontId="4" fillId="0" borderId="14" xfId="0" applyNumberFormat="1" applyFont="1" applyBorder="1" applyAlignment="1">
      <alignment horizontal="center" wrapText="1"/>
    </xf>
    <xf numFmtId="10" fontId="4" fillId="0" borderId="0" xfId="0" applyNumberFormat="1" applyFont="1" applyBorder="1" applyAlignment="1">
      <alignment horizontal="center" wrapText="1"/>
    </xf>
    <xf numFmtId="10" fontId="0" fillId="0" borderId="0" xfId="0" applyNumberFormat="1" applyBorder="1" applyAlignment="1">
      <alignment horizontal="center"/>
    </xf>
    <xf numFmtId="4" fontId="0" fillId="0" borderId="3" xfId="0" applyNumberFormat="1" applyFill="1" applyBorder="1" applyAlignment="1">
      <alignment horizontal="right" vertical="top" wrapText="1"/>
    </xf>
    <xf numFmtId="4" fontId="2" fillId="0" borderId="11" xfId="0" applyNumberFormat="1" applyFont="1" applyFill="1" applyBorder="1" applyAlignment="1">
      <alignment horizontal="center" vertical="center" wrapText="1"/>
    </xf>
    <xf numFmtId="4" fontId="0" fillId="0" borderId="11" xfId="0" applyNumberFormat="1" applyFill="1" applyBorder="1" applyAlignment="1">
      <alignment horizontal="right" vertical="top" wrapText="1"/>
    </xf>
    <xf numFmtId="4" fontId="4" fillId="0" borderId="14" xfId="0" applyNumberFormat="1" applyFont="1" applyBorder="1" applyAlignment="1">
      <alignment horizontal="right" vertical="top" wrapText="1"/>
    </xf>
    <xf numFmtId="4" fontId="4" fillId="0" borderId="0" xfId="0" applyNumberFormat="1" applyFont="1" applyBorder="1" applyAlignment="1">
      <alignment horizontal="center" wrapText="1"/>
    </xf>
    <xf numFmtId="1" fontId="0" fillId="0" borderId="0" xfId="0" applyNumberFormat="1" applyFill="1" applyBorder="1" applyAlignment="1">
      <alignment horizontal="center" vertical="top"/>
    </xf>
    <xf numFmtId="0" fontId="0" fillId="0" borderId="0" xfId="0" applyFill="1" applyBorder="1"/>
    <xf numFmtId="1" fontId="0" fillId="0" borderId="2" xfId="0" applyNumberFormat="1" applyFill="1" applyBorder="1" applyAlignment="1">
      <alignment horizontal="right" vertical="top" wrapText="1"/>
    </xf>
    <xf numFmtId="164" fontId="3" fillId="0" borderId="11" xfId="0" applyNumberFormat="1" applyFont="1" applyFill="1" applyBorder="1" applyAlignment="1">
      <alignment horizontal="justify" vertical="top" wrapText="1"/>
    </xf>
    <xf numFmtId="2" fontId="0" fillId="0" borderId="11" xfId="0" applyNumberFormat="1" applyFill="1" applyBorder="1" applyAlignment="1">
      <alignment horizontal="right" wrapText="1"/>
    </xf>
    <xf numFmtId="165" fontId="0" fillId="0" borderId="11" xfId="0" applyNumberFormat="1" applyFill="1" applyBorder="1" applyAlignment="1">
      <alignment horizontal="right" wrapText="1"/>
    </xf>
    <xf numFmtId="2" fontId="0" fillId="0" borderId="11" xfId="0" applyNumberFormat="1" applyFill="1" applyBorder="1" applyAlignment="1">
      <alignment horizontal="center" wrapText="1"/>
    </xf>
    <xf numFmtId="2" fontId="10" fillId="0" borderId="18" xfId="0" applyNumberFormat="1" applyFont="1" applyFill="1" applyBorder="1" applyAlignment="1">
      <alignment horizontal="center" vertical="center" wrapText="1"/>
    </xf>
    <xf numFmtId="2" fontId="0" fillId="0" borderId="18" xfId="0" applyNumberFormat="1" applyFill="1" applyBorder="1" applyAlignment="1">
      <alignment horizontal="right" vertical="top" wrapText="1"/>
    </xf>
    <xf numFmtId="2" fontId="11" fillId="0" borderId="4" xfId="0" applyNumberFormat="1" applyFont="1" applyFill="1" applyBorder="1" applyAlignment="1">
      <alignment horizontal="right" vertical="top" wrapText="1"/>
    </xf>
    <xf numFmtId="0" fontId="0" fillId="0" borderId="3" xfId="0" applyNumberFormat="1" applyFill="1" applyBorder="1" applyAlignment="1">
      <alignment horizontal="right" wrapText="1"/>
    </xf>
    <xf numFmtId="10" fontId="0" fillId="4" borderId="3" xfId="0" applyNumberFormat="1" applyFill="1" applyBorder="1" applyAlignment="1">
      <alignment horizontal="center" wrapText="1"/>
    </xf>
    <xf numFmtId="2" fontId="0" fillId="0" borderId="21" xfId="0" applyNumberFormat="1" applyFill="1" applyBorder="1" applyAlignment="1">
      <alignment horizontal="right" vertical="top" wrapText="1"/>
    </xf>
    <xf numFmtId="10" fontId="0" fillId="4" borderId="11" xfId="0" applyNumberFormat="1" applyFill="1" applyBorder="1" applyAlignment="1">
      <alignment horizontal="center" wrapText="1"/>
    </xf>
    <xf numFmtId="10" fontId="0" fillId="4" borderId="3" xfId="0" applyNumberFormat="1" applyFill="1" applyBorder="1" applyAlignment="1">
      <alignment horizontal="center" vertical="top" wrapText="1"/>
    </xf>
    <xf numFmtId="10" fontId="0" fillId="4" borderId="3" xfId="0" applyNumberFormat="1" applyFill="1" applyBorder="1" applyAlignment="1">
      <alignment horizontal="right" wrapText="1"/>
    </xf>
    <xf numFmtId="2" fontId="14" fillId="0" borderId="3" xfId="0" applyNumberFormat="1" applyFont="1" applyFill="1" applyBorder="1" applyAlignment="1">
      <alignment horizontal="right" vertical="top" wrapText="1"/>
    </xf>
    <xf numFmtId="166" fontId="1" fillId="0" borderId="3" xfId="0" applyNumberFormat="1" applyFont="1" applyFill="1" applyBorder="1" applyAlignment="1">
      <alignment horizontal="right" vertical="top" wrapText="1"/>
    </xf>
    <xf numFmtId="10" fontId="1" fillId="4" borderId="3" xfId="0" quotePrefix="1" applyNumberFormat="1" applyFont="1" applyFill="1" applyBorder="1" applyAlignment="1">
      <alignment horizontal="center" vertical="top" wrapText="1"/>
    </xf>
    <xf numFmtId="2" fontId="1" fillId="0" borderId="3" xfId="0" applyNumberFormat="1" applyFont="1" applyFill="1" applyBorder="1" applyAlignment="1">
      <alignment horizontal="center" vertical="top" wrapText="1"/>
    </xf>
    <xf numFmtId="0" fontId="0" fillId="0" borderId="22" xfId="0" applyBorder="1"/>
    <xf numFmtId="0" fontId="1" fillId="0" borderId="0" xfId="0" applyFont="1" applyBorder="1"/>
    <xf numFmtId="0" fontId="12" fillId="0" borderId="0" xfId="0" applyFont="1" applyBorder="1" applyAlignment="1">
      <alignment horizontal="left" vertical="center" wrapText="1"/>
    </xf>
    <xf numFmtId="10" fontId="5" fillId="4" borderId="9" xfId="0" applyNumberFormat="1" applyFont="1" applyFill="1" applyBorder="1" applyAlignment="1">
      <alignment horizontal="center" vertical="center" wrapText="1"/>
    </xf>
    <xf numFmtId="10" fontId="5" fillId="4" borderId="20" xfId="0" applyNumberFormat="1" applyFont="1" applyFill="1" applyBorder="1" applyAlignment="1">
      <alignment horizontal="center" vertical="center" wrapText="1"/>
    </xf>
  </cellXfs>
  <cellStyles count="2">
    <cellStyle name="0,0_x000d__x000a_NA_x000d__x000a_" xfId="1"/>
    <cellStyle name="Normale" xfId="0" builtinId="0"/>
  </cellStyles>
  <dxfs count="25">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ACCA.Misurazioni'">
  <Schema ID="Schema14" Namespace="ACCA.Misurazioni">
    <xsd:schema xmlns:xsd="http://www.w3.org/2001/XMLSchema" xmlns:ns0="ACCA.Misurazioni" xmlns="" targetNamespace="ACCA.Misurazioni">
      <xsd:element nillable="true" name="Misurazioni">
        <xsd:complexType>
          <xsd:sequence minOccurs="0">
            <xsd:element minOccurs="0" maxOccurs="unbounded" nillable="true" name="ItemVC" form="qualified">
              <xsd:complexType>
                <xsd:attribute name="Nr" form="unqualified" type="xsd:string"/>
                <xsd:attribute name="Tar" form="unqualified" type="xsd:string"/>
                <xsd:attribute name="Des" form="unqualified" type="xsd:string"/>
                <xsd:attribute name="ParUg" form="unqualified" type="xsd:string"/>
                <xsd:attribute name="Lung" form="unqualified" type="xsd:string"/>
                <xsd:attribute name="Larg" form="unqualified" type="xsd:string"/>
                <xsd:attribute name="HPeso" form="unqualified" type="xsd:string"/>
                <xsd:attribute name="QT" form="unqualified" type="xsd:string"/>
                <xsd:attribute name="Prz" form="unqualified" type="xsd:string"/>
                <xsd:attribute name="Tot" form="unqualified" type="xsd:string"/>
                <xsd:attribute name="ClDes" form="unqualified" type="xsd:string"/>
                <xsd:attribute name="ClQT" form="unqualified" type="xsd:string"/>
                <xsd:attribute name="Line" form="unqualified" type="xsd:string"/>
              </xsd:complexType>
            </xsd:element>
          </xsd:sequence>
        </xsd:complexType>
      </xsd:element>
    </xsd:schema>
  </Schema>
  <Map ID="1" Name="Misurazioni_mapping" RootElement="Misurazioni" SchemaID="Schema14" ShowImportExportValidationErrors="false" AutoFit="false" Append="false" PreserveSortAFLayout="false" PreserveFormat="true">
    <DataBinding DataBindingName="Binding1"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xmlMaps" Target="xmlMaps.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T75"/>
  <sheetViews>
    <sheetView showGridLines="0" showZeros="0" tabSelected="1" view="pageBreakPreview" zoomScaleNormal="100" zoomScaleSheetLayoutView="100" workbookViewId="0">
      <pane xSplit="4" ySplit="3" topLeftCell="E50" activePane="bottomRight" state="frozen"/>
      <selection pane="topRight" activeCell="E1" sqref="E1"/>
      <selection pane="bottomLeft" activeCell="A4" sqref="A4"/>
      <selection pane="bottomRight" activeCell="P10" sqref="P10"/>
    </sheetView>
  </sheetViews>
  <sheetFormatPr defaultColWidth="9.28515625" defaultRowHeight="10.199999999999999" x14ac:dyDescent="0.2"/>
  <cols>
    <col min="1" max="1" width="1" style="2" customWidth="1"/>
    <col min="2" max="2" width="5.7109375" style="2" customWidth="1"/>
    <col min="3" max="3" width="17.7109375" style="3" hidden="1" customWidth="1"/>
    <col min="4" max="4" width="16.28515625" style="2" bestFit="1" customWidth="1"/>
    <col min="5" max="5" width="57.28515625" style="4" customWidth="1"/>
    <col min="6" max="9" width="10.85546875" style="2" customWidth="1"/>
    <col min="10" max="10" width="6.140625" style="3" customWidth="1"/>
    <col min="11" max="11" width="9.85546875" style="2" customWidth="1"/>
    <col min="12" max="12" width="8.7109375" style="94" customWidth="1"/>
    <col min="13" max="13" width="11.28515625" style="3" customWidth="1"/>
    <col min="14" max="14" width="12.28515625" style="74" customWidth="1"/>
    <col min="15" max="15" width="18" style="2" bestFit="1" customWidth="1"/>
    <col min="16" max="16" width="13.42578125" style="5" customWidth="1"/>
    <col min="17" max="17" width="14" style="2" customWidth="1"/>
    <col min="18" max="18" width="13.140625" style="74" customWidth="1"/>
    <col min="19" max="19" width="1.85546875" style="2" customWidth="1"/>
    <col min="20" max="20" width="9.42578125" style="2" bestFit="1" customWidth="1"/>
    <col min="21" max="251" width="9.28515625" style="2"/>
    <col min="252" max="253" width="11.140625" style="2" customWidth="1"/>
    <col min="254" max="16384" width="9.28515625" style="2"/>
  </cols>
  <sheetData>
    <row r="1" spans="1:20" ht="11.4" thickTop="1" thickBot="1" x14ac:dyDescent="0.25">
      <c r="B1" s="66" t="s">
        <v>58</v>
      </c>
      <c r="C1" s="15"/>
      <c r="D1" s="16"/>
      <c r="E1" s="17"/>
      <c r="F1" s="16"/>
      <c r="G1" s="16"/>
      <c r="H1" s="16"/>
      <c r="I1" s="16"/>
      <c r="J1" s="15"/>
      <c r="K1" s="16"/>
      <c r="L1" s="91"/>
      <c r="M1" s="15"/>
      <c r="N1" s="68"/>
      <c r="O1" s="16"/>
      <c r="P1" s="18"/>
      <c r="Q1" s="16"/>
      <c r="R1" s="75"/>
    </row>
    <row r="2" spans="1:20" ht="10.8" thickTop="1" x14ac:dyDescent="0.2">
      <c r="A2" s="6"/>
      <c r="B2" s="45" t="s">
        <v>4</v>
      </c>
      <c r="C2" s="46" t="s">
        <v>27</v>
      </c>
      <c r="D2" s="46" t="s">
        <v>29</v>
      </c>
      <c r="E2" s="59" t="s">
        <v>65</v>
      </c>
      <c r="F2" s="42"/>
      <c r="G2" s="43" t="s">
        <v>5</v>
      </c>
      <c r="H2" s="43"/>
      <c r="I2" s="44"/>
      <c r="J2" s="47" t="s">
        <v>31</v>
      </c>
      <c r="K2" s="48" t="s">
        <v>6</v>
      </c>
      <c r="L2" s="123" t="s">
        <v>66</v>
      </c>
      <c r="M2" s="48" t="s">
        <v>32</v>
      </c>
      <c r="N2" s="69" t="s">
        <v>33</v>
      </c>
      <c r="O2" s="48" t="s">
        <v>33</v>
      </c>
      <c r="P2" s="49" t="s">
        <v>34</v>
      </c>
      <c r="Q2" s="48" t="s">
        <v>36</v>
      </c>
      <c r="R2" s="76" t="s">
        <v>42</v>
      </c>
      <c r="S2" s="1"/>
      <c r="T2" s="1"/>
    </row>
    <row r="3" spans="1:20" ht="20.399999999999999" x14ac:dyDescent="0.2">
      <c r="B3" s="19" t="s">
        <v>7</v>
      </c>
      <c r="C3" s="20" t="s">
        <v>28</v>
      </c>
      <c r="D3" s="20" t="s">
        <v>8</v>
      </c>
      <c r="E3" s="21" t="s">
        <v>9</v>
      </c>
      <c r="F3" s="22" t="s">
        <v>10</v>
      </c>
      <c r="G3" s="22" t="s">
        <v>11</v>
      </c>
      <c r="H3" s="21" t="s">
        <v>12</v>
      </c>
      <c r="I3" s="21" t="s">
        <v>13</v>
      </c>
      <c r="J3" s="21" t="s">
        <v>30</v>
      </c>
      <c r="K3" s="22" t="s">
        <v>14</v>
      </c>
      <c r="L3" s="124"/>
      <c r="M3" s="23" t="s">
        <v>39</v>
      </c>
      <c r="N3" s="70" t="s">
        <v>40</v>
      </c>
      <c r="O3" s="24" t="s">
        <v>41</v>
      </c>
      <c r="P3" s="23" t="s">
        <v>35</v>
      </c>
      <c r="Q3" s="25" t="s">
        <v>37</v>
      </c>
      <c r="R3" s="77" t="s">
        <v>38</v>
      </c>
    </row>
    <row r="4" spans="1:20" s="101" customFormat="1" ht="26.4" x14ac:dyDescent="0.2">
      <c r="B4" s="102"/>
      <c r="C4" s="52" t="s">
        <v>48</v>
      </c>
      <c r="D4" s="50"/>
      <c r="E4" s="103" t="s">
        <v>49</v>
      </c>
      <c r="F4" s="104"/>
      <c r="G4" s="104"/>
      <c r="H4" s="105"/>
      <c r="I4" s="105"/>
      <c r="J4" s="104"/>
      <c r="K4" s="104"/>
      <c r="L4" s="113"/>
      <c r="M4" s="106"/>
      <c r="N4" s="106"/>
      <c r="O4" s="97"/>
      <c r="P4" s="51"/>
      <c r="Q4" s="51">
        <f>J4*O4</f>
        <v>0</v>
      </c>
      <c r="R4" s="108"/>
    </row>
    <row r="5" spans="1:20" s="101" customFormat="1" ht="40.799999999999997" x14ac:dyDescent="0.2">
      <c r="B5" s="102">
        <v>156</v>
      </c>
      <c r="C5" s="36"/>
      <c r="D5" s="82" t="s">
        <v>43</v>
      </c>
      <c r="E5" s="83" t="s">
        <v>44</v>
      </c>
      <c r="F5" s="32"/>
      <c r="G5" s="32"/>
      <c r="H5" s="84"/>
      <c r="I5" s="84"/>
      <c r="J5" s="89"/>
      <c r="K5" s="86"/>
      <c r="L5" s="111"/>
      <c r="M5" s="85"/>
      <c r="N5" s="32"/>
      <c r="O5" s="95"/>
      <c r="P5" s="32"/>
      <c r="Q5" s="32">
        <f>P5*K5</f>
        <v>0</v>
      </c>
      <c r="R5" s="33"/>
    </row>
    <row r="6" spans="1:20" s="101" customFormat="1" x14ac:dyDescent="0.2">
      <c r="B6" s="102"/>
      <c r="C6" s="36"/>
      <c r="D6" s="82"/>
      <c r="E6" s="82" t="s">
        <v>16</v>
      </c>
      <c r="F6" s="32"/>
      <c r="G6" s="32"/>
      <c r="H6" s="84"/>
      <c r="I6" s="84"/>
      <c r="J6" s="89"/>
      <c r="K6" s="86"/>
      <c r="L6" s="111"/>
      <c r="M6" s="85"/>
      <c r="N6" s="32"/>
      <c r="O6" s="95"/>
      <c r="P6" s="32"/>
      <c r="Q6" s="32">
        <f>P6*K6</f>
        <v>0</v>
      </c>
      <c r="R6" s="33"/>
    </row>
    <row r="7" spans="1:20" s="101" customFormat="1" x14ac:dyDescent="0.2">
      <c r="B7" s="102"/>
      <c r="C7" s="36"/>
      <c r="D7" s="82"/>
      <c r="E7" s="82" t="s">
        <v>18</v>
      </c>
      <c r="F7" s="32">
        <v>105</v>
      </c>
      <c r="G7" s="32"/>
      <c r="H7" s="84"/>
      <c r="I7" s="84"/>
      <c r="J7" s="89"/>
      <c r="K7" s="86">
        <f>ROUND(PRODUCT(F7:I7),2)</f>
        <v>105</v>
      </c>
      <c r="L7" s="111"/>
      <c r="M7" s="85"/>
      <c r="N7" s="32"/>
      <c r="O7" s="95"/>
      <c r="P7" s="32"/>
      <c r="Q7" s="32">
        <f>P7*K7</f>
        <v>0</v>
      </c>
      <c r="R7" s="33"/>
    </row>
    <row r="8" spans="1:20" s="101" customFormat="1" x14ac:dyDescent="0.2">
      <c r="B8" s="102"/>
      <c r="C8" s="36"/>
      <c r="D8" s="82"/>
      <c r="E8" s="32"/>
      <c r="F8" s="32"/>
      <c r="G8" s="32"/>
      <c r="H8" s="84"/>
      <c r="I8" s="84"/>
      <c r="J8" s="89"/>
      <c r="K8" s="86"/>
      <c r="L8" s="111"/>
      <c r="M8" s="85"/>
      <c r="N8" s="32"/>
      <c r="O8" s="95"/>
      <c r="P8" s="32"/>
      <c r="Q8" s="32">
        <f>P8*K8</f>
        <v>0</v>
      </c>
      <c r="R8" s="33"/>
    </row>
    <row r="9" spans="1:20" s="101" customFormat="1" x14ac:dyDescent="0.2">
      <c r="B9" s="102"/>
      <c r="C9" s="36"/>
      <c r="D9" s="82"/>
      <c r="E9" s="38" t="s">
        <v>52</v>
      </c>
      <c r="F9" s="32"/>
      <c r="G9" s="32"/>
      <c r="H9" s="84"/>
      <c r="I9" s="84"/>
      <c r="J9" s="88" t="s">
        <v>51</v>
      </c>
      <c r="K9" s="86">
        <f>ROUND(SUM(K6:K8),2)</f>
        <v>105</v>
      </c>
      <c r="L9" s="111">
        <v>0</v>
      </c>
      <c r="M9" s="85">
        <v>26.45</v>
      </c>
      <c r="N9" s="32">
        <f>ROUND(PRODUCT(K9:M9),2)</f>
        <v>0</v>
      </c>
      <c r="O9" s="95"/>
      <c r="P9" s="38">
        <v>0.79</v>
      </c>
      <c r="Q9" s="32">
        <f>P9*K9*L9</f>
        <v>0</v>
      </c>
      <c r="R9" s="33"/>
    </row>
    <row r="10" spans="1:20" x14ac:dyDescent="0.2">
      <c r="B10" s="34"/>
      <c r="C10" s="35"/>
      <c r="D10" s="82"/>
      <c r="E10" s="116" t="s">
        <v>67</v>
      </c>
      <c r="F10" s="32"/>
      <c r="G10" s="32"/>
      <c r="H10" s="84"/>
      <c r="I10" s="84"/>
      <c r="J10" s="90"/>
      <c r="K10" s="117">
        <f>K9</f>
        <v>105</v>
      </c>
      <c r="L10" s="118">
        <v>1</v>
      </c>
      <c r="M10" s="119">
        <f>M9</f>
        <v>26.45</v>
      </c>
      <c r="N10" s="32">
        <f>PRODUCT(K10:M10)</f>
        <v>2777.25</v>
      </c>
      <c r="O10" s="95"/>
      <c r="P10" s="38">
        <f>P9</f>
        <v>0.79</v>
      </c>
      <c r="Q10" s="32">
        <f>P10*K10*L10</f>
        <v>82.95</v>
      </c>
      <c r="R10" s="33"/>
      <c r="S10" s="120"/>
      <c r="T10" s="121"/>
    </row>
    <row r="11" spans="1:20" s="101" customFormat="1" x14ac:dyDescent="0.2">
      <c r="B11" s="102"/>
      <c r="C11" s="36"/>
      <c r="D11" s="82"/>
      <c r="E11" s="38"/>
      <c r="F11" s="32"/>
      <c r="G11" s="32"/>
      <c r="H11" s="84"/>
      <c r="I11" s="84"/>
      <c r="J11" s="88"/>
      <c r="K11" s="86"/>
      <c r="L11" s="111"/>
      <c r="M11" s="85"/>
      <c r="N11" s="32"/>
      <c r="O11" s="95"/>
      <c r="P11" s="38"/>
      <c r="Q11" s="32"/>
      <c r="R11" s="33"/>
    </row>
    <row r="12" spans="1:20" s="101" customFormat="1" ht="122.4" x14ac:dyDescent="0.2">
      <c r="B12" s="102">
        <v>157</v>
      </c>
      <c r="C12" s="36"/>
      <c r="D12" s="82" t="s">
        <v>60</v>
      </c>
      <c r="E12" s="83" t="s">
        <v>59</v>
      </c>
      <c r="F12" s="32"/>
      <c r="G12" s="32"/>
      <c r="H12" s="84"/>
      <c r="I12" s="84"/>
      <c r="J12" s="88"/>
      <c r="K12" s="86"/>
      <c r="L12" s="111"/>
      <c r="M12" s="85"/>
      <c r="N12" s="32"/>
      <c r="O12" s="95"/>
      <c r="P12" s="38"/>
      <c r="Q12" s="32"/>
      <c r="R12" s="33"/>
    </row>
    <row r="13" spans="1:20" s="101" customFormat="1" x14ac:dyDescent="0.2">
      <c r="B13" s="102"/>
      <c r="C13" s="36"/>
      <c r="D13" s="82"/>
      <c r="E13" s="82" t="s">
        <v>16</v>
      </c>
      <c r="F13" s="32"/>
      <c r="G13" s="32"/>
      <c r="H13" s="84"/>
      <c r="I13" s="84"/>
      <c r="J13" s="89"/>
      <c r="K13" s="86"/>
      <c r="L13" s="111"/>
      <c r="M13" s="85"/>
      <c r="N13" s="32"/>
      <c r="O13" s="95"/>
      <c r="P13" s="32"/>
      <c r="Q13" s="32">
        <f>P13*K13</f>
        <v>0</v>
      </c>
      <c r="R13" s="33"/>
    </row>
    <row r="14" spans="1:20" s="101" customFormat="1" x14ac:dyDescent="0.2">
      <c r="B14" s="102"/>
      <c r="C14" s="36"/>
      <c r="D14" s="82"/>
      <c r="E14" s="82" t="s">
        <v>18</v>
      </c>
      <c r="F14" s="32">
        <v>9</v>
      </c>
      <c r="G14" s="32"/>
      <c r="H14" s="84"/>
      <c r="I14" s="84"/>
      <c r="J14" s="89"/>
      <c r="K14" s="86">
        <f>ROUND(PRODUCT(F14:I14),2)</f>
        <v>9</v>
      </c>
      <c r="L14" s="111"/>
      <c r="M14" s="85"/>
      <c r="N14" s="32"/>
      <c r="O14" s="95"/>
      <c r="P14" s="32"/>
      <c r="Q14" s="32">
        <f>P14*K14</f>
        <v>0</v>
      </c>
      <c r="R14" s="33"/>
    </row>
    <row r="15" spans="1:20" s="101" customFormat="1" x14ac:dyDescent="0.2">
      <c r="B15" s="102"/>
      <c r="C15" s="36"/>
      <c r="D15" s="82"/>
      <c r="E15" s="32"/>
      <c r="F15" s="32"/>
      <c r="G15" s="32"/>
      <c r="H15" s="84"/>
      <c r="I15" s="84"/>
      <c r="J15" s="89"/>
      <c r="K15" s="86"/>
      <c r="L15" s="111"/>
      <c r="M15" s="85"/>
      <c r="N15" s="32"/>
      <c r="O15" s="95"/>
      <c r="P15" s="32"/>
      <c r="Q15" s="32">
        <f>P15*K15</f>
        <v>0</v>
      </c>
      <c r="R15" s="33"/>
    </row>
    <row r="16" spans="1:20" s="101" customFormat="1" x14ac:dyDescent="0.2">
      <c r="B16" s="102"/>
      <c r="C16" s="36"/>
      <c r="D16" s="82"/>
      <c r="E16" s="38" t="s">
        <v>52</v>
      </c>
      <c r="F16" s="32"/>
      <c r="G16" s="32"/>
      <c r="H16" s="84"/>
      <c r="I16" s="84"/>
      <c r="J16" s="88" t="s">
        <v>51</v>
      </c>
      <c r="K16" s="86">
        <f>ROUND(SUM(K13:K15),2)</f>
        <v>9</v>
      </c>
      <c r="L16" s="111">
        <v>0</v>
      </c>
      <c r="M16" s="85">
        <v>45.85</v>
      </c>
      <c r="N16" s="32">
        <f>ROUND(PRODUCT(K16:M16),2)</f>
        <v>0</v>
      </c>
      <c r="O16" s="95"/>
      <c r="P16" s="38">
        <v>0.66</v>
      </c>
      <c r="Q16" s="32">
        <f>P16*K16*L16</f>
        <v>0</v>
      </c>
      <c r="R16" s="33"/>
    </row>
    <row r="17" spans="2:20" x14ac:dyDescent="0.2">
      <c r="B17" s="34"/>
      <c r="C17" s="35"/>
      <c r="D17" s="82"/>
      <c r="E17" s="116" t="s">
        <v>67</v>
      </c>
      <c r="F17" s="32"/>
      <c r="G17" s="32"/>
      <c r="H17" s="84"/>
      <c r="I17" s="84"/>
      <c r="J17" s="90"/>
      <c r="K17" s="117">
        <f>K16</f>
        <v>9</v>
      </c>
      <c r="L17" s="118">
        <v>1</v>
      </c>
      <c r="M17" s="119">
        <f>M16</f>
        <v>45.85</v>
      </c>
      <c r="N17" s="32">
        <f>PRODUCT(K17:M17)</f>
        <v>412.65000000000003</v>
      </c>
      <c r="O17" s="95"/>
      <c r="P17" s="38">
        <f>P16</f>
        <v>0.66</v>
      </c>
      <c r="Q17" s="32">
        <f>P17*K17*L17</f>
        <v>5.94</v>
      </c>
      <c r="R17" s="33"/>
      <c r="S17" s="120"/>
      <c r="T17" s="121"/>
    </row>
    <row r="18" spans="2:20" s="101" customFormat="1" x14ac:dyDescent="0.2">
      <c r="B18" s="102"/>
      <c r="C18" s="36"/>
      <c r="D18" s="82"/>
      <c r="E18" s="38"/>
      <c r="F18" s="32"/>
      <c r="G18" s="32"/>
      <c r="H18" s="84"/>
      <c r="I18" s="84"/>
      <c r="J18" s="88"/>
      <c r="K18" s="86"/>
      <c r="L18" s="111"/>
      <c r="M18" s="85"/>
      <c r="N18" s="32"/>
      <c r="O18" s="95"/>
      <c r="P18" s="38"/>
      <c r="Q18" s="32"/>
      <c r="R18" s="33"/>
    </row>
    <row r="19" spans="2:20" s="101" customFormat="1" ht="78" customHeight="1" x14ac:dyDescent="0.2">
      <c r="B19" s="102">
        <v>158</v>
      </c>
      <c r="C19" s="36"/>
      <c r="D19" s="82" t="s">
        <v>64</v>
      </c>
      <c r="E19" s="83" t="s">
        <v>61</v>
      </c>
      <c r="F19" s="32"/>
      <c r="G19" s="32"/>
      <c r="H19" s="84"/>
      <c r="I19" s="84"/>
      <c r="J19" s="88"/>
      <c r="K19" s="86"/>
      <c r="L19" s="111"/>
      <c r="M19" s="85"/>
      <c r="N19" s="32"/>
      <c r="O19" s="95"/>
      <c r="P19" s="38"/>
      <c r="Q19" s="32"/>
      <c r="R19" s="33"/>
    </row>
    <row r="20" spans="2:20" s="101" customFormat="1" x14ac:dyDescent="0.2">
      <c r="B20" s="102"/>
      <c r="C20" s="36"/>
      <c r="D20" s="82"/>
      <c r="E20" s="82" t="s">
        <v>16</v>
      </c>
      <c r="F20" s="32"/>
      <c r="G20" s="32"/>
      <c r="H20" s="84"/>
      <c r="I20" s="84"/>
      <c r="J20" s="89"/>
      <c r="K20" s="86"/>
      <c r="L20" s="111"/>
      <c r="M20" s="85"/>
      <c r="N20" s="32"/>
      <c r="O20" s="95"/>
      <c r="P20" s="38"/>
      <c r="Q20" s="32"/>
      <c r="R20" s="33"/>
    </row>
    <row r="21" spans="2:20" s="101" customFormat="1" x14ac:dyDescent="0.2">
      <c r="B21" s="102"/>
      <c r="C21" s="36"/>
      <c r="D21" s="82"/>
      <c r="E21" s="82" t="s">
        <v>18</v>
      </c>
      <c r="F21" s="32">
        <v>1</v>
      </c>
      <c r="G21" s="32"/>
      <c r="H21" s="84"/>
      <c r="I21" s="84"/>
      <c r="J21" s="89"/>
      <c r="K21" s="86">
        <v>26.25</v>
      </c>
      <c r="L21" s="111"/>
      <c r="M21" s="85"/>
      <c r="N21" s="32"/>
      <c r="O21" s="95"/>
      <c r="P21" s="38"/>
      <c r="Q21" s="32"/>
      <c r="R21" s="33"/>
    </row>
    <row r="22" spans="2:20" s="101" customFormat="1" x14ac:dyDescent="0.2">
      <c r="B22" s="102"/>
      <c r="C22" s="36"/>
      <c r="D22" s="82"/>
      <c r="E22" s="32"/>
      <c r="F22" s="32"/>
      <c r="G22" s="32"/>
      <c r="H22" s="84"/>
      <c r="I22" s="84"/>
      <c r="J22" s="89"/>
      <c r="K22" s="86"/>
      <c r="L22" s="111"/>
      <c r="M22" s="85"/>
      <c r="N22" s="85"/>
      <c r="O22" s="95"/>
      <c r="P22" s="31"/>
      <c r="Q22" s="38"/>
      <c r="R22" s="33"/>
      <c r="S22" s="112"/>
    </row>
    <row r="23" spans="2:20" s="101" customFormat="1" x14ac:dyDescent="0.2">
      <c r="B23" s="102"/>
      <c r="C23" s="36"/>
      <c r="D23" s="82"/>
      <c r="E23" s="38" t="s">
        <v>62</v>
      </c>
      <c r="F23" s="32"/>
      <c r="G23" s="32"/>
      <c r="H23" s="84"/>
      <c r="I23" s="84"/>
      <c r="J23" s="88" t="s">
        <v>63</v>
      </c>
      <c r="K23" s="86">
        <f>ROUND(SUM(K20:K22),2)</f>
        <v>26.25</v>
      </c>
      <c r="L23" s="111">
        <v>0</v>
      </c>
      <c r="M23" s="85">
        <v>9.65</v>
      </c>
      <c r="N23" s="32">
        <f>ROUND(PRODUCT(K23:M23),2)</f>
        <v>0</v>
      </c>
      <c r="O23" s="95"/>
      <c r="P23" s="38">
        <v>0.12</v>
      </c>
      <c r="Q23" s="32">
        <f>P23*K23*L23</f>
        <v>0</v>
      </c>
      <c r="R23" s="33"/>
      <c r="S23" s="112"/>
    </row>
    <row r="24" spans="2:20" x14ac:dyDescent="0.2">
      <c r="B24" s="34"/>
      <c r="C24" s="35"/>
      <c r="D24" s="82"/>
      <c r="E24" s="116" t="s">
        <v>67</v>
      </c>
      <c r="F24" s="32"/>
      <c r="G24" s="32"/>
      <c r="H24" s="84"/>
      <c r="I24" s="84"/>
      <c r="J24" s="90"/>
      <c r="K24" s="117">
        <v>1.0000000000000001E-5</v>
      </c>
      <c r="L24" s="118">
        <v>9.9999999999999995E-8</v>
      </c>
      <c r="M24" s="119">
        <f>M23</f>
        <v>9.65</v>
      </c>
      <c r="N24" s="32">
        <f>PRODUCT(K24:M24)</f>
        <v>9.6500000000000003E-12</v>
      </c>
      <c r="O24" s="95"/>
      <c r="P24" s="38">
        <f>P23</f>
        <v>0.12</v>
      </c>
      <c r="Q24" s="32">
        <f>P24*K24*L24</f>
        <v>1.2000000000000002E-13</v>
      </c>
      <c r="R24" s="33"/>
      <c r="S24" s="120"/>
      <c r="T24" s="121"/>
    </row>
    <row r="25" spans="2:20" x14ac:dyDescent="0.2">
      <c r="B25" s="34"/>
      <c r="C25" s="35"/>
      <c r="D25" s="82"/>
      <c r="E25" s="116"/>
      <c r="F25" s="32"/>
      <c r="G25" s="32"/>
      <c r="H25" s="84"/>
      <c r="I25" s="84"/>
      <c r="J25" s="90"/>
      <c r="K25" s="117"/>
      <c r="L25" s="118"/>
      <c r="M25" s="119"/>
      <c r="N25" s="32"/>
      <c r="O25" s="95"/>
      <c r="P25" s="38"/>
      <c r="Q25" s="32"/>
      <c r="R25" s="33"/>
      <c r="T25" s="121"/>
    </row>
    <row r="26" spans="2:20" s="101" customFormat="1" ht="81.599999999999994" x14ac:dyDescent="0.2">
      <c r="B26" s="102">
        <v>159</v>
      </c>
      <c r="C26" s="36"/>
      <c r="D26" s="82" t="s">
        <v>55</v>
      </c>
      <c r="E26" s="83" t="s">
        <v>54</v>
      </c>
      <c r="F26" s="32"/>
      <c r="G26" s="32"/>
      <c r="H26" s="84"/>
      <c r="I26" s="84"/>
      <c r="J26" s="89"/>
      <c r="K26" s="86"/>
      <c r="L26" s="111"/>
      <c r="M26" s="85"/>
      <c r="N26" s="32"/>
      <c r="O26" s="95"/>
      <c r="P26" s="32"/>
      <c r="Q26" s="32">
        <f>P26*K26</f>
        <v>0</v>
      </c>
      <c r="R26" s="33"/>
    </row>
    <row r="27" spans="2:20" s="101" customFormat="1" x14ac:dyDescent="0.2">
      <c r="B27" s="102"/>
      <c r="C27" s="36"/>
      <c r="D27" s="82"/>
      <c r="E27" s="82" t="s">
        <v>16</v>
      </c>
      <c r="F27" s="32"/>
      <c r="G27" s="32"/>
      <c r="H27" s="84"/>
      <c r="I27" s="84"/>
      <c r="J27" s="89"/>
      <c r="K27" s="86"/>
      <c r="L27" s="111"/>
      <c r="M27" s="85"/>
      <c r="N27" s="32"/>
      <c r="O27" s="95"/>
      <c r="P27" s="32"/>
      <c r="Q27" s="32">
        <f>P27*K27</f>
        <v>0</v>
      </c>
      <c r="R27" s="33"/>
    </row>
    <row r="28" spans="2:20" s="101" customFormat="1" x14ac:dyDescent="0.2">
      <c r="B28" s="102"/>
      <c r="C28" s="36"/>
      <c r="D28" s="82"/>
      <c r="E28" s="82" t="s">
        <v>18</v>
      </c>
      <c r="F28" s="32">
        <v>110</v>
      </c>
      <c r="G28" s="32"/>
      <c r="H28" s="84"/>
      <c r="I28" s="84"/>
      <c r="J28" s="89"/>
      <c r="K28" s="86">
        <f>ROUND(PRODUCT(F28:I28),2)</f>
        <v>110</v>
      </c>
      <c r="L28" s="111"/>
      <c r="M28" s="85"/>
      <c r="N28" s="32"/>
      <c r="O28" s="95"/>
      <c r="P28" s="32"/>
      <c r="Q28" s="32">
        <f t="shared" ref="Q28:Q65" si="0">P28*K28</f>
        <v>0</v>
      </c>
      <c r="R28" s="33"/>
    </row>
    <row r="29" spans="2:20" s="101" customFormat="1" x14ac:dyDescent="0.2">
      <c r="B29" s="102"/>
      <c r="C29" s="36"/>
      <c r="D29" s="82"/>
      <c r="E29" s="32"/>
      <c r="F29" s="32"/>
      <c r="G29" s="32"/>
      <c r="H29" s="84"/>
      <c r="I29" s="84"/>
      <c r="J29" s="89"/>
      <c r="K29" s="86"/>
      <c r="L29" s="111"/>
      <c r="M29" s="85"/>
      <c r="N29" s="32"/>
      <c r="O29" s="95"/>
      <c r="P29" s="32"/>
      <c r="Q29" s="32">
        <f t="shared" si="0"/>
        <v>0</v>
      </c>
      <c r="R29" s="33"/>
    </row>
    <row r="30" spans="2:20" s="101" customFormat="1" x14ac:dyDescent="0.2">
      <c r="B30" s="102"/>
      <c r="C30" s="36"/>
      <c r="D30" s="82"/>
      <c r="E30" s="32" t="s">
        <v>19</v>
      </c>
      <c r="F30" s="32"/>
      <c r="G30" s="32"/>
      <c r="H30" s="84"/>
      <c r="I30" s="84"/>
      <c r="J30" s="88" t="s">
        <v>50</v>
      </c>
      <c r="K30" s="86">
        <f>ROUND(SUM(K27:K29),2)</f>
        <v>110</v>
      </c>
      <c r="L30" s="111">
        <v>0</v>
      </c>
      <c r="M30" s="85">
        <v>19.21</v>
      </c>
      <c r="N30" s="32">
        <f>ROUND(PRODUCT(K30:M30),2)</f>
        <v>0</v>
      </c>
      <c r="O30" s="95"/>
      <c r="P30" s="32">
        <v>0.43</v>
      </c>
      <c r="Q30" s="32">
        <f>P30*K30*L30</f>
        <v>0</v>
      </c>
      <c r="R30" s="33"/>
    </row>
    <row r="31" spans="2:20" x14ac:dyDescent="0.2">
      <c r="B31" s="34"/>
      <c r="C31" s="35"/>
      <c r="D31" s="82"/>
      <c r="E31" s="116" t="s">
        <v>67</v>
      </c>
      <c r="F31" s="32"/>
      <c r="G31" s="32"/>
      <c r="H31" s="84"/>
      <c r="I31" s="84"/>
      <c r="J31" s="90"/>
      <c r="K31" s="117">
        <v>1.0000000000000001E-5</v>
      </c>
      <c r="L31" s="118">
        <v>9.9999999999999995E-8</v>
      </c>
      <c r="M31" s="119">
        <f>M30</f>
        <v>19.21</v>
      </c>
      <c r="N31" s="32">
        <f>PRODUCT(K31:M31)</f>
        <v>1.9210000000000001E-11</v>
      </c>
      <c r="O31" s="95"/>
      <c r="P31" s="38">
        <f>P30</f>
        <v>0.43</v>
      </c>
      <c r="Q31" s="32">
        <f>P31*K31*L31</f>
        <v>4.3000000000000004E-13</v>
      </c>
      <c r="R31" s="33"/>
      <c r="S31" s="120"/>
      <c r="T31" s="121"/>
    </row>
    <row r="32" spans="2:20" s="101" customFormat="1" x14ac:dyDescent="0.2">
      <c r="B32" s="102"/>
      <c r="C32" s="36"/>
      <c r="D32" s="82"/>
      <c r="E32" s="32" t="s">
        <v>18</v>
      </c>
      <c r="F32" s="32"/>
      <c r="G32" s="32"/>
      <c r="H32" s="84"/>
      <c r="I32" s="84"/>
      <c r="J32" s="89"/>
      <c r="K32" s="86"/>
      <c r="L32" s="111"/>
      <c r="M32" s="85"/>
      <c r="N32" s="32"/>
      <c r="O32" s="95"/>
      <c r="P32" s="32"/>
      <c r="Q32" s="32">
        <f t="shared" si="0"/>
        <v>0</v>
      </c>
      <c r="R32" s="33"/>
    </row>
    <row r="33" spans="2:20" s="101" customFormat="1" ht="43.5" customHeight="1" x14ac:dyDescent="0.2">
      <c r="B33" s="102">
        <v>160</v>
      </c>
      <c r="C33" s="36"/>
      <c r="D33" s="67" t="s">
        <v>57</v>
      </c>
      <c r="E33" s="83" t="s">
        <v>56</v>
      </c>
      <c r="F33" s="32"/>
      <c r="G33" s="32"/>
      <c r="H33" s="84"/>
      <c r="I33" s="84"/>
      <c r="J33" s="89"/>
      <c r="K33" s="86"/>
      <c r="L33" s="111"/>
      <c r="M33" s="85"/>
      <c r="N33" s="32"/>
      <c r="O33" s="95"/>
      <c r="P33" s="32"/>
      <c r="Q33" s="32"/>
      <c r="R33" s="33"/>
    </row>
    <row r="34" spans="2:20" s="101" customFormat="1" ht="10.5" customHeight="1" x14ac:dyDescent="0.2">
      <c r="B34" s="102"/>
      <c r="C34" s="36"/>
      <c r="D34" s="82"/>
      <c r="E34" s="82" t="s">
        <v>16</v>
      </c>
      <c r="F34" s="32">
        <v>110</v>
      </c>
      <c r="G34" s="32"/>
      <c r="H34" s="84"/>
      <c r="I34" s="84"/>
      <c r="J34" s="88"/>
      <c r="K34" s="86">
        <f>ROUND(SUM(K30:K33),2)</f>
        <v>110</v>
      </c>
      <c r="L34" s="111"/>
      <c r="M34" s="85"/>
      <c r="N34" s="32"/>
      <c r="O34" s="95"/>
      <c r="P34" s="32"/>
      <c r="Q34" s="32"/>
      <c r="R34" s="33"/>
    </row>
    <row r="35" spans="2:20" s="101" customFormat="1" ht="10.5" customHeight="1" x14ac:dyDescent="0.2">
      <c r="B35" s="102"/>
      <c r="C35" s="36"/>
      <c r="D35" s="82"/>
      <c r="E35" s="83"/>
      <c r="F35" s="32"/>
      <c r="G35" s="32"/>
      <c r="H35" s="84"/>
      <c r="I35" s="84"/>
      <c r="J35" s="89"/>
      <c r="K35" s="86"/>
      <c r="L35" s="111"/>
      <c r="M35" s="85"/>
      <c r="N35" s="32"/>
      <c r="O35" s="95"/>
      <c r="P35" s="32"/>
      <c r="Q35" s="32"/>
      <c r="R35" s="33"/>
    </row>
    <row r="36" spans="2:20" s="101" customFormat="1" ht="10.5" customHeight="1" x14ac:dyDescent="0.2">
      <c r="B36" s="102"/>
      <c r="C36" s="36"/>
      <c r="D36" s="82"/>
      <c r="E36" s="32" t="s">
        <v>19</v>
      </c>
      <c r="F36" s="32"/>
      <c r="G36" s="32"/>
      <c r="H36" s="84"/>
      <c r="I36" s="84"/>
      <c r="J36" s="88" t="s">
        <v>50</v>
      </c>
      <c r="K36" s="86">
        <f>ROUND(SUM(K33:K35),2)</f>
        <v>110</v>
      </c>
      <c r="L36" s="111">
        <v>0</v>
      </c>
      <c r="M36" s="85">
        <v>2.2200000000000002</v>
      </c>
      <c r="N36" s="32">
        <f>ROUND(PRODUCT(K36:M36),2)</f>
        <v>0</v>
      </c>
      <c r="O36" s="95"/>
      <c r="P36" s="32">
        <v>0.05</v>
      </c>
      <c r="Q36" s="32">
        <f>P36*K36*L36</f>
        <v>0</v>
      </c>
      <c r="R36" s="33"/>
    </row>
    <row r="37" spans="2:20" x14ac:dyDescent="0.2">
      <c r="B37" s="34"/>
      <c r="C37" s="35"/>
      <c r="D37" s="82"/>
      <c r="E37" s="116" t="s">
        <v>67</v>
      </c>
      <c r="F37" s="32"/>
      <c r="G37" s="32"/>
      <c r="H37" s="84"/>
      <c r="I37" s="84"/>
      <c r="J37" s="90"/>
      <c r="K37" s="117">
        <v>1.0000000000000001E-5</v>
      </c>
      <c r="L37" s="118">
        <v>9.9999999999999995E-8</v>
      </c>
      <c r="M37" s="119">
        <f>M36</f>
        <v>2.2200000000000002</v>
      </c>
      <c r="N37" s="32">
        <f>PRODUCT(K37:M37)</f>
        <v>2.2200000000000002E-12</v>
      </c>
      <c r="O37" s="95"/>
      <c r="P37" s="38">
        <f>P36</f>
        <v>0.05</v>
      </c>
      <c r="Q37" s="32">
        <f>P37*K37*L37</f>
        <v>5.0000000000000008E-14</v>
      </c>
      <c r="R37" s="33"/>
      <c r="S37" s="120"/>
      <c r="T37" s="121"/>
    </row>
    <row r="38" spans="2:20" s="101" customFormat="1" ht="11.25" customHeight="1" x14ac:dyDescent="0.2">
      <c r="B38" s="102"/>
      <c r="C38" s="36"/>
      <c r="D38" s="82"/>
      <c r="E38" s="83"/>
      <c r="F38" s="32"/>
      <c r="G38" s="32"/>
      <c r="H38" s="84"/>
      <c r="I38" s="84"/>
      <c r="J38" s="89"/>
      <c r="K38" s="86"/>
      <c r="L38" s="111"/>
      <c r="M38" s="85"/>
      <c r="N38" s="32"/>
      <c r="O38" s="95"/>
      <c r="P38" s="32"/>
      <c r="Q38" s="32"/>
      <c r="R38" s="33"/>
    </row>
    <row r="39" spans="2:20" s="101" customFormat="1" ht="81.599999999999994" x14ac:dyDescent="0.2">
      <c r="B39" s="102">
        <v>161</v>
      </c>
      <c r="C39" s="36"/>
      <c r="D39" s="82" t="s">
        <v>25</v>
      </c>
      <c r="E39" s="83" t="s">
        <v>26</v>
      </c>
      <c r="F39" s="32"/>
      <c r="G39" s="32"/>
      <c r="H39" s="84"/>
      <c r="I39" s="84"/>
      <c r="J39" s="89"/>
      <c r="K39" s="86"/>
      <c r="L39" s="111"/>
      <c r="M39" s="85"/>
      <c r="N39" s="32"/>
      <c r="O39" s="95"/>
      <c r="P39" s="32"/>
      <c r="Q39" s="32">
        <f t="shared" si="0"/>
        <v>0</v>
      </c>
      <c r="R39" s="33"/>
    </row>
    <row r="40" spans="2:20" s="101" customFormat="1" x14ac:dyDescent="0.2">
      <c r="B40" s="102"/>
      <c r="C40" s="36"/>
      <c r="D40" s="82"/>
      <c r="E40" s="82" t="s">
        <v>16</v>
      </c>
      <c r="F40" s="32"/>
      <c r="G40" s="32"/>
      <c r="H40" s="84"/>
      <c r="I40" s="84"/>
      <c r="J40" s="89"/>
      <c r="K40" s="86"/>
      <c r="L40" s="111"/>
      <c r="M40" s="85"/>
      <c r="N40" s="32"/>
      <c r="O40" s="95"/>
      <c r="P40" s="32"/>
      <c r="Q40" s="32">
        <f t="shared" si="0"/>
        <v>0</v>
      </c>
      <c r="R40" s="33"/>
    </row>
    <row r="41" spans="2:20" s="101" customFormat="1" x14ac:dyDescent="0.2">
      <c r="B41" s="102"/>
      <c r="C41" s="36"/>
      <c r="D41" s="82"/>
      <c r="E41" s="82" t="s">
        <v>45</v>
      </c>
      <c r="F41" s="32">
        <v>337.31</v>
      </c>
      <c r="G41" s="32"/>
      <c r="H41" s="84"/>
      <c r="I41" s="84"/>
      <c r="J41" s="89"/>
      <c r="K41" s="86">
        <f>ROUND(PRODUCT(F41:I41),2)</f>
        <v>337.31</v>
      </c>
      <c r="L41" s="111"/>
      <c r="M41" s="85"/>
      <c r="N41" s="32"/>
      <c r="O41" s="95"/>
      <c r="P41" s="32"/>
      <c r="Q41" s="32">
        <f t="shared" si="0"/>
        <v>0</v>
      </c>
      <c r="R41" s="33"/>
    </row>
    <row r="42" spans="2:20" s="101" customFormat="1" ht="20.399999999999999" x14ac:dyDescent="0.2">
      <c r="B42" s="102"/>
      <c r="C42" s="36"/>
      <c r="D42" s="82"/>
      <c r="E42" s="82" t="s">
        <v>46</v>
      </c>
      <c r="F42" s="32">
        <v>2</v>
      </c>
      <c r="G42" s="32">
        <v>24.5</v>
      </c>
      <c r="H42" s="84">
        <v>3</v>
      </c>
      <c r="I42" s="84"/>
      <c r="J42" s="89"/>
      <c r="K42" s="86">
        <f>ROUND(PRODUCT(F42:I42),2)</f>
        <v>147</v>
      </c>
      <c r="L42" s="111"/>
      <c r="M42" s="85"/>
      <c r="N42" s="32"/>
      <c r="O42" s="95"/>
      <c r="P42" s="32"/>
      <c r="Q42" s="32">
        <f t="shared" si="0"/>
        <v>0</v>
      </c>
      <c r="R42" s="33"/>
    </row>
    <row r="43" spans="2:20" s="101" customFormat="1" x14ac:dyDescent="0.2">
      <c r="B43" s="102"/>
      <c r="C43" s="36"/>
      <c r="D43" s="82"/>
      <c r="E43" s="82" t="s">
        <v>18</v>
      </c>
      <c r="F43" s="32">
        <v>2</v>
      </c>
      <c r="G43" s="32">
        <v>84.6</v>
      </c>
      <c r="H43" s="84">
        <v>3</v>
      </c>
      <c r="I43" s="84"/>
      <c r="J43" s="89"/>
      <c r="K43" s="86">
        <f>ROUND(PRODUCT(F43:I43),2)</f>
        <v>507.6</v>
      </c>
      <c r="L43" s="111"/>
      <c r="M43" s="85"/>
      <c r="N43" s="32"/>
      <c r="O43" s="95"/>
      <c r="P43" s="32"/>
      <c r="Q43" s="32">
        <f t="shared" si="0"/>
        <v>0</v>
      </c>
      <c r="R43" s="33"/>
    </row>
    <row r="44" spans="2:20" s="101" customFormat="1" x14ac:dyDescent="0.2">
      <c r="B44" s="102"/>
      <c r="C44" s="36"/>
      <c r="D44" s="82"/>
      <c r="E44" s="82" t="s">
        <v>47</v>
      </c>
      <c r="F44" s="32">
        <v>105</v>
      </c>
      <c r="G44" s="32"/>
      <c r="H44" s="84">
        <v>3</v>
      </c>
      <c r="I44" s="84"/>
      <c r="J44" s="89"/>
      <c r="K44" s="86">
        <f>ROUND(PRODUCT(F44:I44),2)</f>
        <v>315</v>
      </c>
      <c r="L44" s="111"/>
      <c r="M44" s="85"/>
      <c r="N44" s="32"/>
      <c r="O44" s="95"/>
      <c r="P44" s="32"/>
      <c r="Q44" s="32">
        <f t="shared" si="0"/>
        <v>0</v>
      </c>
      <c r="R44" s="33"/>
    </row>
    <row r="45" spans="2:20" s="101" customFormat="1" x14ac:dyDescent="0.2">
      <c r="B45" s="102"/>
      <c r="C45" s="36"/>
      <c r="D45" s="82"/>
      <c r="E45" s="32"/>
      <c r="F45" s="32"/>
      <c r="G45" s="32"/>
      <c r="H45" s="84"/>
      <c r="I45" s="84"/>
      <c r="J45" s="89"/>
      <c r="K45" s="86"/>
      <c r="L45" s="111"/>
      <c r="M45" s="85"/>
      <c r="N45" s="32"/>
      <c r="O45" s="95"/>
      <c r="P45" s="32"/>
      <c r="Q45" s="32">
        <f t="shared" si="0"/>
        <v>0</v>
      </c>
      <c r="R45" s="33"/>
    </row>
    <row r="46" spans="2:20" s="101" customFormat="1" x14ac:dyDescent="0.2">
      <c r="B46" s="102"/>
      <c r="C46" s="36"/>
      <c r="D46" s="82"/>
      <c r="E46" s="32" t="s">
        <v>17</v>
      </c>
      <c r="F46" s="32"/>
      <c r="G46" s="32"/>
      <c r="H46" s="84"/>
      <c r="I46" s="84"/>
      <c r="J46" s="88" t="s">
        <v>51</v>
      </c>
      <c r="K46" s="86">
        <f>ROUND(SUM(K40:K45),2)</f>
        <v>1306.9100000000001</v>
      </c>
      <c r="L46" s="111">
        <v>0</v>
      </c>
      <c r="M46" s="85">
        <v>11.62</v>
      </c>
      <c r="N46" s="32">
        <f>ROUND(PRODUCT(K46:M46),2)</f>
        <v>0</v>
      </c>
      <c r="O46" s="95"/>
      <c r="P46" s="32">
        <v>0.12</v>
      </c>
      <c r="Q46" s="32">
        <f>P46*K46*L46</f>
        <v>0</v>
      </c>
      <c r="R46" s="33"/>
    </row>
    <row r="47" spans="2:20" x14ac:dyDescent="0.2">
      <c r="B47" s="34"/>
      <c r="C47" s="35"/>
      <c r="D47" s="82"/>
      <c r="E47" s="116" t="s">
        <v>67</v>
      </c>
      <c r="F47" s="32"/>
      <c r="G47" s="32"/>
      <c r="H47" s="84"/>
      <c r="I47" s="84"/>
      <c r="J47" s="90"/>
      <c r="K47" s="117">
        <v>1.0000000000000001E-5</v>
      </c>
      <c r="L47" s="118">
        <v>9.9999999999999995E-8</v>
      </c>
      <c r="M47" s="119">
        <f>M46</f>
        <v>11.62</v>
      </c>
      <c r="N47" s="32">
        <f>PRODUCT(K47:M47)</f>
        <v>1.1619999999999999E-11</v>
      </c>
      <c r="O47" s="95"/>
      <c r="P47" s="38">
        <f>P46</f>
        <v>0.12</v>
      </c>
      <c r="Q47" s="32">
        <f>P47*K47*L47</f>
        <v>1.2000000000000002E-13</v>
      </c>
      <c r="R47" s="33"/>
      <c r="S47" s="120"/>
      <c r="T47" s="121"/>
    </row>
    <row r="48" spans="2:20" s="101" customFormat="1" x14ac:dyDescent="0.2">
      <c r="B48" s="102"/>
      <c r="C48" s="36"/>
      <c r="D48" s="82"/>
      <c r="E48" s="32" t="s">
        <v>18</v>
      </c>
      <c r="F48" s="32"/>
      <c r="G48" s="32"/>
      <c r="H48" s="84"/>
      <c r="I48" s="84"/>
      <c r="J48" s="89"/>
      <c r="K48" s="86"/>
      <c r="L48" s="111"/>
      <c r="M48" s="85"/>
      <c r="N48" s="32"/>
      <c r="O48" s="95"/>
      <c r="P48" s="32"/>
      <c r="Q48" s="32">
        <f t="shared" si="0"/>
        <v>0</v>
      </c>
      <c r="R48" s="33"/>
    </row>
    <row r="49" spans="2:20" s="101" customFormat="1" ht="71.400000000000006" x14ac:dyDescent="0.2">
      <c r="B49" s="102">
        <v>162</v>
      </c>
      <c r="C49" s="36"/>
      <c r="D49" s="82" t="s">
        <v>22</v>
      </c>
      <c r="E49" s="83" t="s">
        <v>23</v>
      </c>
      <c r="F49" s="32"/>
      <c r="G49" s="32"/>
      <c r="H49" s="84"/>
      <c r="I49" s="84"/>
      <c r="J49" s="89"/>
      <c r="K49" s="86"/>
      <c r="L49" s="111"/>
      <c r="M49" s="85"/>
      <c r="N49" s="32"/>
      <c r="O49" s="95"/>
      <c r="P49" s="32"/>
      <c r="Q49" s="32">
        <f t="shared" si="0"/>
        <v>0</v>
      </c>
      <c r="R49" s="33"/>
    </row>
    <row r="50" spans="2:20" s="101" customFormat="1" x14ac:dyDescent="0.2">
      <c r="B50" s="102"/>
      <c r="C50" s="36"/>
      <c r="D50" s="82"/>
      <c r="E50" s="82" t="s">
        <v>16</v>
      </c>
      <c r="F50" s="32"/>
      <c r="G50" s="32"/>
      <c r="H50" s="84"/>
      <c r="I50" s="84"/>
      <c r="J50" s="89"/>
      <c r="K50" s="86"/>
      <c r="L50" s="111"/>
      <c r="M50" s="85"/>
      <c r="N50" s="32"/>
      <c r="O50" s="95"/>
      <c r="P50" s="32"/>
      <c r="Q50" s="32">
        <f t="shared" si="0"/>
        <v>0</v>
      </c>
      <c r="R50" s="33"/>
    </row>
    <row r="51" spans="2:20" s="101" customFormat="1" x14ac:dyDescent="0.2">
      <c r="B51" s="102"/>
      <c r="C51" s="36"/>
      <c r="D51" s="82"/>
      <c r="E51" s="82" t="s">
        <v>45</v>
      </c>
      <c r="F51" s="32">
        <v>337.31</v>
      </c>
      <c r="G51" s="32"/>
      <c r="H51" s="84"/>
      <c r="I51" s="84">
        <v>4</v>
      </c>
      <c r="J51" s="89"/>
      <c r="K51" s="86">
        <f>ROUND(PRODUCT(F51:I51),2)</f>
        <v>1349.24</v>
      </c>
      <c r="L51" s="111"/>
      <c r="M51" s="85"/>
      <c r="N51" s="32"/>
      <c r="O51" s="95"/>
      <c r="P51" s="32"/>
      <c r="Q51" s="32">
        <f t="shared" si="0"/>
        <v>0</v>
      </c>
      <c r="R51" s="33"/>
    </row>
    <row r="52" spans="2:20" s="101" customFormat="1" ht="20.399999999999999" x14ac:dyDescent="0.2">
      <c r="B52" s="102"/>
      <c r="C52" s="36"/>
      <c r="D52" s="82"/>
      <c r="E52" s="82" t="s">
        <v>46</v>
      </c>
      <c r="F52" s="32">
        <v>2</v>
      </c>
      <c r="G52" s="32">
        <v>24.5</v>
      </c>
      <c r="H52" s="84">
        <v>3</v>
      </c>
      <c r="I52" s="84">
        <v>4</v>
      </c>
      <c r="J52" s="89"/>
      <c r="K52" s="86">
        <f>ROUND(PRODUCT(F52:I52),2)</f>
        <v>588</v>
      </c>
      <c r="L52" s="111"/>
      <c r="M52" s="85"/>
      <c r="N52" s="32"/>
      <c r="O52" s="95"/>
      <c r="P52" s="32"/>
      <c r="Q52" s="32">
        <f t="shared" si="0"/>
        <v>0</v>
      </c>
      <c r="R52" s="33"/>
    </row>
    <row r="53" spans="2:20" s="101" customFormat="1" x14ac:dyDescent="0.2">
      <c r="B53" s="102"/>
      <c r="C53" s="36"/>
      <c r="D53" s="82"/>
      <c r="E53" s="82" t="s">
        <v>18</v>
      </c>
      <c r="F53" s="32">
        <v>2</v>
      </c>
      <c r="G53" s="32">
        <v>84.6</v>
      </c>
      <c r="H53" s="84">
        <v>3</v>
      </c>
      <c r="I53" s="84">
        <v>4</v>
      </c>
      <c r="J53" s="89"/>
      <c r="K53" s="86">
        <f>ROUND(PRODUCT(F53:I53),2)</f>
        <v>2030.4</v>
      </c>
      <c r="L53" s="111"/>
      <c r="M53" s="85"/>
      <c r="N53" s="32"/>
      <c r="O53" s="95"/>
      <c r="P53" s="32"/>
      <c r="Q53" s="32">
        <f t="shared" si="0"/>
        <v>0</v>
      </c>
      <c r="R53" s="33"/>
    </row>
    <row r="54" spans="2:20" s="101" customFormat="1" x14ac:dyDescent="0.2">
      <c r="B54" s="102"/>
      <c r="C54" s="36"/>
      <c r="D54" s="82"/>
      <c r="E54" s="82" t="s">
        <v>47</v>
      </c>
      <c r="F54" s="32">
        <v>105</v>
      </c>
      <c r="G54" s="32"/>
      <c r="H54" s="84"/>
      <c r="I54" s="84"/>
      <c r="J54" s="89"/>
      <c r="K54" s="86">
        <f>ROUND(PRODUCT(F54:I54),2)</f>
        <v>105</v>
      </c>
      <c r="L54" s="111"/>
      <c r="M54" s="85"/>
      <c r="N54" s="32"/>
      <c r="O54" s="95"/>
      <c r="P54" s="32"/>
      <c r="Q54" s="32">
        <f t="shared" si="0"/>
        <v>0</v>
      </c>
      <c r="R54" s="33"/>
    </row>
    <row r="55" spans="2:20" s="101" customFormat="1" x14ac:dyDescent="0.2">
      <c r="B55" s="102"/>
      <c r="C55" s="36"/>
      <c r="D55" s="82"/>
      <c r="E55" s="32"/>
      <c r="F55" s="32"/>
      <c r="G55" s="32"/>
      <c r="H55" s="84"/>
      <c r="I55" s="84"/>
      <c r="J55" s="89"/>
      <c r="K55" s="86"/>
      <c r="L55" s="111"/>
      <c r="M55" s="85"/>
      <c r="N55" s="32"/>
      <c r="O55" s="95"/>
      <c r="P55" s="32"/>
      <c r="Q55" s="32">
        <f t="shared" si="0"/>
        <v>0</v>
      </c>
      <c r="R55" s="33"/>
    </row>
    <row r="56" spans="2:20" s="101" customFormat="1" ht="20.399999999999999" x14ac:dyDescent="0.2">
      <c r="B56" s="102"/>
      <c r="C56" s="36"/>
      <c r="D56" s="82"/>
      <c r="E56" s="32" t="s">
        <v>24</v>
      </c>
      <c r="F56" s="32"/>
      <c r="G56" s="32"/>
      <c r="H56" s="84"/>
      <c r="I56" s="84"/>
      <c r="J56" s="88" t="s">
        <v>53</v>
      </c>
      <c r="K56" s="32">
        <f>ROUND(SUM(K50:K55),2)</f>
        <v>4072.64</v>
      </c>
      <c r="L56" s="114">
        <v>0</v>
      </c>
      <c r="M56" s="87">
        <v>2.69</v>
      </c>
      <c r="N56" s="32">
        <f>ROUND(PRODUCT(K56:M56),2)</f>
        <v>0</v>
      </c>
      <c r="O56" s="95"/>
      <c r="P56" s="32">
        <v>0.03</v>
      </c>
      <c r="Q56" s="32">
        <f>P56*K56*L56</f>
        <v>0</v>
      </c>
      <c r="R56" s="33"/>
    </row>
    <row r="57" spans="2:20" x14ac:dyDescent="0.2">
      <c r="B57" s="34"/>
      <c r="C57" s="35"/>
      <c r="D57" s="82"/>
      <c r="E57" s="116" t="s">
        <v>67</v>
      </c>
      <c r="F57" s="32"/>
      <c r="G57" s="32"/>
      <c r="H57" s="84"/>
      <c r="I57" s="84"/>
      <c r="J57" s="90"/>
      <c r="K57" s="117">
        <v>1.0000000000000001E-5</v>
      </c>
      <c r="L57" s="118">
        <v>9.9999999999999995E-8</v>
      </c>
      <c r="M57" s="119">
        <f>M56</f>
        <v>2.69</v>
      </c>
      <c r="N57" s="32">
        <f>PRODUCT(K57:M57)</f>
        <v>2.69E-12</v>
      </c>
      <c r="O57" s="95"/>
      <c r="P57" s="38">
        <f>P56</f>
        <v>0.03</v>
      </c>
      <c r="Q57" s="32">
        <f>P57*K57*L57</f>
        <v>3.0000000000000005E-14</v>
      </c>
      <c r="R57" s="33"/>
      <c r="S57" s="120"/>
      <c r="T57" s="121"/>
    </row>
    <row r="58" spans="2:20" s="101" customFormat="1" x14ac:dyDescent="0.2">
      <c r="B58" s="102"/>
      <c r="C58" s="36"/>
      <c r="D58" s="82"/>
      <c r="E58" s="32" t="s">
        <v>18</v>
      </c>
      <c r="F58" s="32"/>
      <c r="G58" s="32"/>
      <c r="H58" s="84"/>
      <c r="I58" s="84"/>
      <c r="J58" s="89"/>
      <c r="K58" s="86"/>
      <c r="L58" s="111"/>
      <c r="M58" s="85"/>
      <c r="N58" s="32"/>
      <c r="O58" s="95"/>
      <c r="P58" s="32"/>
      <c r="Q58" s="32">
        <f t="shared" si="0"/>
        <v>0</v>
      </c>
      <c r="R58" s="109"/>
    </row>
    <row r="59" spans="2:20" s="101" customFormat="1" ht="81.599999999999994" x14ac:dyDescent="0.2">
      <c r="B59" s="102">
        <v>163</v>
      </c>
      <c r="C59" s="36"/>
      <c r="D59" s="82" t="s">
        <v>20</v>
      </c>
      <c r="E59" s="83" t="s">
        <v>21</v>
      </c>
      <c r="F59" s="32"/>
      <c r="G59" s="32"/>
      <c r="H59" s="84"/>
      <c r="I59" s="84"/>
      <c r="J59" s="89"/>
      <c r="K59" s="86"/>
      <c r="L59" s="111"/>
      <c r="M59" s="85"/>
      <c r="N59" s="32"/>
      <c r="O59" s="95"/>
      <c r="P59" s="32"/>
      <c r="Q59" s="32">
        <f t="shared" si="0"/>
        <v>0</v>
      </c>
      <c r="R59" s="33"/>
    </row>
    <row r="60" spans="2:20" s="101" customFormat="1" x14ac:dyDescent="0.2">
      <c r="B60" s="102"/>
      <c r="C60" s="36"/>
      <c r="D60" s="82"/>
      <c r="E60" s="82" t="s">
        <v>16</v>
      </c>
      <c r="F60" s="32"/>
      <c r="G60" s="32"/>
      <c r="H60" s="84"/>
      <c r="I60" s="84"/>
      <c r="J60" s="89"/>
      <c r="K60" s="86"/>
      <c r="L60" s="111"/>
      <c r="M60" s="85"/>
      <c r="N60" s="32"/>
      <c r="O60" s="95"/>
      <c r="P60" s="32"/>
      <c r="Q60" s="32">
        <f t="shared" si="0"/>
        <v>0</v>
      </c>
      <c r="R60" s="33"/>
    </row>
    <row r="61" spans="2:20" s="101" customFormat="1" x14ac:dyDescent="0.2">
      <c r="B61" s="102"/>
      <c r="C61" s="36"/>
      <c r="D61" s="82"/>
      <c r="E61" s="82" t="s">
        <v>45</v>
      </c>
      <c r="F61" s="32">
        <v>337.31</v>
      </c>
      <c r="G61" s="32"/>
      <c r="H61" s="84"/>
      <c r="I61" s="84"/>
      <c r="J61" s="89"/>
      <c r="K61" s="86">
        <f>ROUND(PRODUCT(F61:I61),2)</f>
        <v>337.31</v>
      </c>
      <c r="L61" s="111"/>
      <c r="M61" s="85"/>
      <c r="N61" s="32"/>
      <c r="O61" s="95"/>
      <c r="P61" s="32"/>
      <c r="Q61" s="32">
        <f t="shared" si="0"/>
        <v>0</v>
      </c>
      <c r="R61" s="33"/>
    </row>
    <row r="62" spans="2:20" s="101" customFormat="1" ht="20.399999999999999" x14ac:dyDescent="0.2">
      <c r="B62" s="102"/>
      <c r="C62" s="36"/>
      <c r="D62" s="82"/>
      <c r="E62" s="82" t="s">
        <v>46</v>
      </c>
      <c r="F62" s="32">
        <v>2</v>
      </c>
      <c r="G62" s="32">
        <v>24.5</v>
      </c>
      <c r="H62" s="84">
        <v>3</v>
      </c>
      <c r="I62" s="84"/>
      <c r="J62" s="89"/>
      <c r="K62" s="86">
        <f>ROUND(PRODUCT(F62:I62),2)</f>
        <v>147</v>
      </c>
      <c r="L62" s="111"/>
      <c r="M62" s="85"/>
      <c r="N62" s="32"/>
      <c r="O62" s="95"/>
      <c r="P62" s="32"/>
      <c r="Q62" s="32">
        <f t="shared" si="0"/>
        <v>0</v>
      </c>
      <c r="R62" s="33"/>
    </row>
    <row r="63" spans="2:20" s="101" customFormat="1" x14ac:dyDescent="0.2">
      <c r="B63" s="102"/>
      <c r="C63" s="36"/>
      <c r="D63" s="82"/>
      <c r="E63" s="82" t="s">
        <v>18</v>
      </c>
      <c r="F63" s="32">
        <v>2</v>
      </c>
      <c r="G63" s="32">
        <v>84.6</v>
      </c>
      <c r="H63" s="84">
        <v>3</v>
      </c>
      <c r="I63" s="84"/>
      <c r="J63" s="89"/>
      <c r="K63" s="86">
        <f>ROUND(PRODUCT(F63:I63),2)</f>
        <v>507.6</v>
      </c>
      <c r="L63" s="111"/>
      <c r="M63" s="85"/>
      <c r="N63" s="32"/>
      <c r="O63" s="95"/>
      <c r="P63" s="32"/>
      <c r="Q63" s="32">
        <f t="shared" si="0"/>
        <v>0</v>
      </c>
      <c r="R63" s="33"/>
    </row>
    <row r="64" spans="2:20" s="101" customFormat="1" x14ac:dyDescent="0.2">
      <c r="B64" s="102"/>
      <c r="C64" s="32"/>
      <c r="D64" s="82"/>
      <c r="E64" s="82" t="s">
        <v>47</v>
      </c>
      <c r="F64" s="32">
        <v>105</v>
      </c>
      <c r="G64" s="32"/>
      <c r="H64" s="84"/>
      <c r="I64" s="84"/>
      <c r="J64" s="89"/>
      <c r="K64" s="86">
        <f>ROUND(PRODUCT(F64:I64),2)</f>
        <v>105</v>
      </c>
      <c r="L64" s="111"/>
      <c r="M64" s="85"/>
      <c r="N64" s="32"/>
      <c r="O64" s="95"/>
      <c r="P64" s="32"/>
      <c r="Q64" s="32">
        <f t="shared" si="0"/>
        <v>0</v>
      </c>
      <c r="R64" s="33"/>
    </row>
    <row r="65" spans="2:20" s="101" customFormat="1" x14ac:dyDescent="0.2">
      <c r="B65" s="102"/>
      <c r="C65" s="32"/>
      <c r="D65" s="82"/>
      <c r="E65" s="32"/>
      <c r="F65" s="32"/>
      <c r="G65" s="32"/>
      <c r="H65" s="84"/>
      <c r="I65" s="84"/>
      <c r="J65" s="89"/>
      <c r="K65" s="86"/>
      <c r="L65" s="111"/>
      <c r="M65" s="85"/>
      <c r="N65" s="32"/>
      <c r="O65" s="95"/>
      <c r="P65" s="32"/>
      <c r="Q65" s="32">
        <f t="shared" si="0"/>
        <v>0</v>
      </c>
      <c r="R65" s="33"/>
    </row>
    <row r="66" spans="2:20" s="101" customFormat="1" x14ac:dyDescent="0.2">
      <c r="B66" s="102"/>
      <c r="C66" s="32"/>
      <c r="D66" s="82"/>
      <c r="E66" s="32" t="s">
        <v>17</v>
      </c>
      <c r="F66" s="32"/>
      <c r="G66" s="32"/>
      <c r="H66" s="84"/>
      <c r="I66" s="84"/>
      <c r="J66" s="88" t="s">
        <v>51</v>
      </c>
      <c r="K66" s="86">
        <f>ROUND(SUM(K60:K65),2)</f>
        <v>1096.9100000000001</v>
      </c>
      <c r="L66" s="114">
        <v>0</v>
      </c>
      <c r="M66" s="85">
        <v>15.25</v>
      </c>
      <c r="N66" s="32">
        <f>ROUND(PRODUCT(K66:M66),2)</f>
        <v>0</v>
      </c>
      <c r="O66" s="95"/>
      <c r="P66" s="32">
        <v>0.16</v>
      </c>
      <c r="Q66" s="32">
        <f>P66*K66*L66</f>
        <v>0</v>
      </c>
      <c r="R66" s="33"/>
    </row>
    <row r="67" spans="2:20" x14ac:dyDescent="0.2">
      <c r="B67" s="34"/>
      <c r="C67" s="35"/>
      <c r="D67" s="82"/>
      <c r="E67" s="116" t="s">
        <v>67</v>
      </c>
      <c r="F67" s="32"/>
      <c r="G67" s="32"/>
      <c r="H67" s="84"/>
      <c r="I67" s="84"/>
      <c r="J67" s="90"/>
      <c r="K67" s="117">
        <v>1.0000000000000001E-5</v>
      </c>
      <c r="L67" s="118">
        <v>9.9999999999999995E-8</v>
      </c>
      <c r="M67" s="119">
        <f>M66</f>
        <v>15.25</v>
      </c>
      <c r="N67" s="32">
        <f>PRODUCT(K67:M67)</f>
        <v>1.5249999999999999E-11</v>
      </c>
      <c r="O67" s="95"/>
      <c r="P67" s="38">
        <f>P66</f>
        <v>0.16</v>
      </c>
      <c r="Q67" s="32">
        <f>P67*K67*L67</f>
        <v>1.6E-13</v>
      </c>
      <c r="R67" s="33"/>
      <c r="S67" s="120"/>
      <c r="T67" s="121"/>
    </row>
    <row r="68" spans="2:20" s="101" customFormat="1" x14ac:dyDescent="0.2">
      <c r="B68" s="102"/>
      <c r="C68" s="32"/>
      <c r="D68" s="82"/>
      <c r="E68" s="32" t="s">
        <v>18</v>
      </c>
      <c r="F68" s="32"/>
      <c r="G68" s="32"/>
      <c r="H68" s="84"/>
      <c r="I68" s="84"/>
      <c r="J68" s="89"/>
      <c r="K68" s="86"/>
      <c r="L68" s="111"/>
      <c r="M68" s="85"/>
      <c r="N68" s="32"/>
      <c r="O68" s="95"/>
      <c r="P68" s="32"/>
      <c r="Q68" s="32"/>
      <c r="R68" s="33"/>
    </row>
    <row r="69" spans="2:20" s="101" customFormat="1" x14ac:dyDescent="0.2">
      <c r="B69" s="102"/>
      <c r="C69" s="39"/>
      <c r="D69" s="27"/>
      <c r="E69" s="82"/>
      <c r="F69" s="86"/>
      <c r="G69" s="86"/>
      <c r="H69" s="110"/>
      <c r="I69" s="110"/>
      <c r="J69" s="86"/>
      <c r="K69" s="86"/>
      <c r="L69" s="115"/>
      <c r="M69" s="110"/>
      <c r="N69" s="86"/>
      <c r="O69" s="95"/>
      <c r="P69" s="32"/>
      <c r="Q69" s="32"/>
      <c r="R69" s="33"/>
    </row>
    <row r="70" spans="2:20" s="101" customFormat="1" ht="27" customHeight="1" x14ac:dyDescent="0.2">
      <c r="B70" s="102"/>
      <c r="C70" s="55"/>
      <c r="D70" s="50"/>
      <c r="E70" s="103" t="str">
        <f>CONCATENATE("Totale fase ",E4)</f>
        <v>Totale fase Rifacimento pavimentazione esterna sottopensilina</v>
      </c>
      <c r="F70" s="104"/>
      <c r="G70" s="104"/>
      <c r="H70" s="105"/>
      <c r="I70" s="105"/>
      <c r="J70" s="104"/>
      <c r="K70" s="104"/>
      <c r="L70" s="113"/>
      <c r="M70" s="106"/>
      <c r="N70" s="106"/>
      <c r="O70" s="96">
        <f>SUM(N9:N68)</f>
        <v>3189.900000000061</v>
      </c>
      <c r="P70" s="53"/>
      <c r="Q70" s="54"/>
      <c r="R70" s="107">
        <f>SUM(Q9:Q68)</f>
        <v>88.890000000000896</v>
      </c>
    </row>
    <row r="71" spans="2:20" ht="10.8" thickBot="1" x14ac:dyDescent="0.25">
      <c r="B71" s="26"/>
      <c r="C71" s="27"/>
      <c r="D71" s="27"/>
      <c r="E71" s="37"/>
      <c r="F71" s="28"/>
      <c r="G71" s="28"/>
      <c r="H71" s="29"/>
      <c r="I71" s="29"/>
      <c r="J71" s="28"/>
      <c r="K71" s="28"/>
      <c r="L71" s="111"/>
      <c r="M71" s="30"/>
      <c r="N71" s="71"/>
      <c r="O71" s="95"/>
      <c r="P71" s="40"/>
      <c r="Q71" s="41"/>
      <c r="R71" s="78"/>
    </row>
    <row r="72" spans="2:20" ht="12.6" thickTop="1" thickBot="1" x14ac:dyDescent="0.25">
      <c r="B72" s="56"/>
      <c r="C72" s="57"/>
      <c r="D72" s="58"/>
      <c r="E72" s="60" t="s">
        <v>15</v>
      </c>
      <c r="F72" s="61"/>
      <c r="G72" s="61"/>
      <c r="H72" s="62"/>
      <c r="I72" s="62"/>
      <c r="J72" s="63"/>
      <c r="K72" s="61"/>
      <c r="L72" s="92"/>
      <c r="M72" s="64"/>
      <c r="N72" s="72"/>
      <c r="O72" s="98">
        <f>+ROUND(SUM(O4:O71),2)</f>
        <v>3189.9</v>
      </c>
      <c r="P72" s="65"/>
      <c r="Q72" s="65"/>
      <c r="R72" s="79">
        <f>ROUND(SUM(R4:R70),2)</f>
        <v>88.89</v>
      </c>
    </row>
    <row r="73" spans="2:20" ht="12" thickTop="1" x14ac:dyDescent="0.2">
      <c r="B73" s="7"/>
      <c r="C73" s="9"/>
      <c r="D73" s="9"/>
      <c r="E73" s="9"/>
      <c r="F73" s="9"/>
      <c r="G73" s="9"/>
      <c r="H73" s="9"/>
      <c r="I73" s="9"/>
      <c r="J73" s="9"/>
      <c r="K73" s="9"/>
      <c r="L73" s="93"/>
      <c r="M73" s="10"/>
      <c r="N73" s="73"/>
      <c r="O73" s="99"/>
      <c r="P73" s="11"/>
      <c r="Q73" s="12"/>
      <c r="R73" s="80"/>
    </row>
    <row r="74" spans="2:20" ht="11.4" x14ac:dyDescent="0.2">
      <c r="B74" s="100"/>
      <c r="C74" s="8"/>
      <c r="D74" s="8"/>
      <c r="E74" s="122"/>
      <c r="F74" s="122"/>
      <c r="G74" s="122"/>
      <c r="H74" s="122"/>
      <c r="I74" s="122"/>
      <c r="J74" s="122"/>
      <c r="K74" s="122"/>
      <c r="L74" s="122"/>
      <c r="M74" s="122"/>
      <c r="N74" s="122"/>
      <c r="O74" s="122"/>
      <c r="P74" s="13"/>
      <c r="Q74" s="14"/>
      <c r="R74" s="81"/>
    </row>
    <row r="75" spans="2:20" x14ac:dyDescent="0.2">
      <c r="E75" s="122"/>
      <c r="F75" s="122"/>
      <c r="G75" s="122"/>
      <c r="H75" s="122"/>
      <c r="I75" s="122"/>
      <c r="J75" s="122"/>
      <c r="K75" s="122"/>
      <c r="L75" s="122"/>
      <c r="M75" s="122"/>
      <c r="N75" s="122"/>
      <c r="O75" s="122"/>
      <c r="P75" s="2"/>
    </row>
  </sheetData>
  <mergeCells count="2">
    <mergeCell ref="E74:O75"/>
    <mergeCell ref="L2:L3"/>
  </mergeCells>
  <phoneticPr fontId="0" type="noConversion"/>
  <conditionalFormatting sqref="E191:E64468">
    <cfRule type="expression" dxfId="24" priority="432" stopIfTrue="1">
      <formula>#REF!="1"</formula>
    </cfRule>
    <cfRule type="expression" dxfId="23" priority="433" stopIfTrue="1">
      <formula>#REF!="2"</formula>
    </cfRule>
    <cfRule type="expression" dxfId="22" priority="434" stopIfTrue="1">
      <formula>#REF!="3"</formula>
    </cfRule>
  </conditionalFormatting>
  <conditionalFormatting sqref="F191:J64468">
    <cfRule type="expression" dxfId="21" priority="435" stopIfTrue="1">
      <formula>#REF!="3"</formula>
    </cfRule>
  </conditionalFormatting>
  <conditionalFormatting sqref="K191:K64468">
    <cfRule type="expression" dxfId="20" priority="436" stopIfTrue="1">
      <formula>#REF!="1"</formula>
    </cfRule>
    <cfRule type="expression" dxfId="19" priority="437" stopIfTrue="1">
      <formula>#REF!="3"</formula>
    </cfRule>
    <cfRule type="expression" dxfId="18" priority="438" stopIfTrue="1">
      <formula>_OIP1="3"</formula>
    </cfRule>
  </conditionalFormatting>
  <conditionalFormatting sqref="E2">
    <cfRule type="expression" dxfId="17" priority="439" stopIfTrue="1">
      <formula>#REF!="1"</formula>
    </cfRule>
    <cfRule type="expression" dxfId="16" priority="440" stopIfTrue="1">
      <formula>#REF!="2"</formula>
    </cfRule>
    <cfRule type="expression" dxfId="15" priority="441" stopIfTrue="1">
      <formula>#REF!="3"</formula>
    </cfRule>
  </conditionalFormatting>
  <conditionalFormatting sqref="E3">
    <cfRule type="expression" dxfId="14" priority="442" stopIfTrue="1">
      <formula>#REF!="1"</formula>
    </cfRule>
    <cfRule type="expression" dxfId="13" priority="443" stopIfTrue="1">
      <formula>#REF!="2"</formula>
    </cfRule>
    <cfRule type="expression" dxfId="12" priority="444" stopIfTrue="1">
      <formula>#REF!="3"</formula>
    </cfRule>
  </conditionalFormatting>
  <conditionalFormatting sqref="F2:J2 H3:J3">
    <cfRule type="expression" dxfId="11" priority="445" stopIfTrue="1">
      <formula>#REF!="3"</formula>
    </cfRule>
  </conditionalFormatting>
  <conditionalFormatting sqref="F3:G3">
    <cfRule type="expression" dxfId="10" priority="447" stopIfTrue="1">
      <formula>#REF!="3"</formula>
    </cfRule>
  </conditionalFormatting>
  <conditionalFormatting sqref="K2 M2:R2">
    <cfRule type="expression" dxfId="9" priority="448" stopIfTrue="1">
      <formula>#REF!="1"</formula>
    </cfRule>
    <cfRule type="expression" dxfId="8" priority="449" stopIfTrue="1">
      <formula>#REF!="3"</formula>
    </cfRule>
    <cfRule type="expression" dxfId="7" priority="450" stopIfTrue="1">
      <formula>_OIP1="3"</formula>
    </cfRule>
  </conditionalFormatting>
  <conditionalFormatting sqref="K3 M3:R3">
    <cfRule type="expression" dxfId="6" priority="451" stopIfTrue="1">
      <formula>#REF!="1"</formula>
    </cfRule>
    <cfRule type="expression" dxfId="5" priority="452" stopIfTrue="1">
      <formula>#REF!="3"</formula>
    </cfRule>
    <cfRule type="expression" dxfId="4" priority="453" stopIfTrue="1">
      <formula>_OIP1="3"</formula>
    </cfRule>
  </conditionalFormatting>
  <conditionalFormatting sqref="P70:R71">
    <cfRule type="expression" dxfId="3" priority="404">
      <formula>T70="3"</formula>
    </cfRule>
  </conditionalFormatting>
  <conditionalFormatting sqref="L2">
    <cfRule type="expression" dxfId="2" priority="1" stopIfTrue="1">
      <formula>#REF!="1"</formula>
    </cfRule>
    <cfRule type="expression" dxfId="1" priority="2" stopIfTrue="1">
      <formula>#REF!="3"</formula>
    </cfRule>
    <cfRule type="expression" dxfId="0" priority="3" stopIfTrue="1">
      <formula>_OIP1="3"</formula>
    </cfRule>
  </conditionalFormatting>
  <pageMargins left="0.78740157480314965" right="0" top="0.78740157480314965" bottom="0.78740157480314965" header="0.51181102362204722" footer="0.59055118110236227"/>
  <pageSetup paperSize="9" scale="75" fitToHeight="0" orientation="landscape" r:id="rId1"/>
  <headerFooter alignWithMargins="0">
    <oddHeader>&amp;CPiattaforma Ambulanti Carne - Lotto 1.03 - stato consistenza lavori eseguiti&amp;Rstima &amp;A</oddHeader>
    <oddFooter>&amp;L&amp;D&amp;R&amp;P/&amp;N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J10" sqref="J10"/>
    </sheetView>
  </sheetViews>
  <sheetFormatPr defaultColWidth="9.28515625" defaultRowHeight="10.5" customHeight="1" x14ac:dyDescent="0.2"/>
  <sheetData>
    <row r="1" spans="1:3" ht="10.5" customHeight="1" x14ac:dyDescent="0.2">
      <c r="A1" t="s">
        <v>3</v>
      </c>
      <c r="B1">
        <v>4</v>
      </c>
      <c r="C1">
        <v>0</v>
      </c>
    </row>
    <row r="2" spans="1:3" ht="10.5" customHeight="1" x14ac:dyDescent="0.2">
      <c r="A2" t="s">
        <v>2</v>
      </c>
    </row>
    <row r="3" spans="1:3" ht="10.5" customHeight="1" x14ac:dyDescent="0.2">
      <c r="A3" t="s">
        <v>1</v>
      </c>
    </row>
    <row r="4" spans="1:3" ht="10.5" customHeight="1" x14ac:dyDescent="0.2">
      <c r="A4" t="s">
        <v>0</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Pavimentazione esterna</vt:lpstr>
      <vt:lpstr>'Pavimentazione esterna'!Area_stampa</vt:lpstr>
      <vt:lpstr>'Pavimentazione esterna'!Titoli_stampa</vt:lpstr>
    </vt:vector>
  </TitlesOfParts>
  <Company>ACCA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ACCA</dc:creator>
  <cp:lastModifiedBy>Andrea Poloni</cp:lastModifiedBy>
  <cp:lastPrinted>2015-03-05T09:54:34Z</cp:lastPrinted>
  <dcterms:created xsi:type="dcterms:W3CDTF">2005-07-14T10:38:54Z</dcterms:created>
  <dcterms:modified xsi:type="dcterms:W3CDTF">2015-03-11T16:17:12Z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None</vt:lpwstr>
  </property>
</Properties>
</file>